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E7FE60F-53E7-4A4D-8096-59731AFCD8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2" l="1"/>
  <c r="F9" i="22"/>
  <c r="F10" i="22" s="1"/>
  <c r="E9" i="22"/>
  <c r="E10" i="22" s="1"/>
  <c r="D9" i="22"/>
  <c r="F13" i="20"/>
  <c r="E13" i="20"/>
  <c r="D13" i="20"/>
  <c r="F10" i="20"/>
  <c r="F14" i="20" s="1"/>
  <c r="E10" i="20"/>
  <c r="E14" i="20" s="1"/>
  <c r="D10" i="20"/>
  <c r="D14" i="20" s="1"/>
  <c r="L20" i="16" l="1"/>
  <c r="M20" i="16"/>
  <c r="N20" i="16"/>
  <c r="L62" i="16"/>
  <c r="M62" i="16"/>
  <c r="N62" i="16"/>
  <c r="L44" i="16"/>
  <c r="M44" i="16"/>
  <c r="N44" i="16"/>
  <c r="L84" i="16"/>
  <c r="M84" i="16"/>
  <c r="N84" i="16"/>
  <c r="L28" i="16"/>
  <c r="M28" i="16"/>
  <c r="N28" i="16"/>
  <c r="L50" i="16"/>
  <c r="M50" i="16"/>
  <c r="N50" i="16"/>
  <c r="L35" i="16"/>
  <c r="M35" i="16"/>
  <c r="N35" i="16"/>
  <c r="N71" i="16"/>
  <c r="M71" i="16"/>
  <c r="L71" i="16"/>
  <c r="L54" i="16"/>
  <c r="M54" i="16"/>
  <c r="N54" i="16"/>
  <c r="L78" i="16"/>
  <c r="M78" i="16"/>
  <c r="N78" i="16"/>
  <c r="L68" i="16" l="1"/>
  <c r="M68" i="16"/>
  <c r="N68" i="16"/>
  <c r="L87" i="16"/>
  <c r="M87" i="16"/>
  <c r="N87" i="16"/>
  <c r="L65" i="16"/>
  <c r="M65" i="16"/>
  <c r="N65" i="16"/>
  <c r="N72" i="16" l="1"/>
  <c r="M72" i="16"/>
  <c r="L72" i="16"/>
  <c r="L24" i="16"/>
  <c r="M24" i="16"/>
  <c r="N24" i="16"/>
  <c r="M55" i="16" l="1"/>
  <c r="E9" i="12"/>
  <c r="L55" i="16" l="1"/>
  <c r="N55" i="16"/>
  <c r="L90" i="16"/>
  <c r="L91" i="16" s="1"/>
  <c r="M90" i="16"/>
  <c r="M91" i="16" s="1"/>
  <c r="N90" i="16"/>
  <c r="N91" i="16" s="1"/>
  <c r="L92" i="16" l="1"/>
  <c r="M92" i="16"/>
  <c r="N92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<sst xmlns="http://schemas.openxmlformats.org/spreadsheetml/2006/main" count="526" uniqueCount="333">
  <si>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</si>
  <si>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</si>
  <si>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</si>
  <si>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</si>
  <si>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</si>
  <si>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</si>
  <si>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</si>
  <si>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</si>
  <si>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</si>
  <si>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</si>
  <si>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</si>
  <si>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</si>
  <si>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</si>
  <si>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</si>
  <si>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</si>
  <si>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</si>
  <si>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</si>
  <si>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</si>
  <si>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</si>
  <si>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</si>
  <si>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</si>
  <si>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</si>
  <si>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</si>
  <si>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</si>
  <si>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</si>
  <si>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</si>
  <si>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</si>
  <si>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</si>
  <si>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</si>
  <si>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</si>
  <si>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</si>
  <si>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</si>
  <si>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</si>
  <si>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</si>
  <si>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</si>
  <si>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</si>
  <si>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</si>
  <si>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</si>
  <si>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</si>
  <si>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</si>
  <si>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</si>
  <si>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</si>
  <si>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</si>
  <si>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</si>
  <si>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</si>
  <si>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</si>
  <si>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</si>
  <si>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</si>
  <si>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</si>
  <si>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</si>
  <si>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</si>
  <si>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</si>
  <si>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</si>
  <si>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</si>
  <si>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</si>
  <si>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</si>
  <si>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</si>
  <si>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</si>
  <si>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</si>
  <si>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</si>
  <si>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</si>
  <si>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</si>
  <si>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</si>
  <si>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</si>
  <si>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</si>
  <si>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</si>
  <si>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</si>
  <si>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</si>
  <si>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</si>
  <si>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</si>
  <si>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</si>
  <si>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</si>
  <si>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</si>
  <si>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</si>
  <si>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</si>
  <si>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</si>
  <si>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</si>
  <si>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</si>
  <si>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</si>
  <si>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</si>
  <si>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</si>
  <si>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</si>
  <si>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</si>
  <si>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</si>
  <si>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</si>
  <si>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</si>
  <si>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</si>
  <si>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</si>
  <si>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</si>
  <si>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</si>
  <si>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</si>
  <si>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</si>
  <si>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</si>
  <si>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</si>
  <si>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</si>
  <si>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</si>
  <si>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</si>
  <si>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</si>
  <si>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</si>
  <si>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</si>
  <si>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</si>
  <si>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</si>
  <si>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</si>
  <si>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</si>
  <si>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</si>
  <si>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</si>
  <si>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</si>
  <si>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</si>
  <si>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</si>
  <si>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</si>
  <si>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</si>
  <si>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</si>
  <si>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</si>
  <si>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</si>
  <si>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</si>
  <si>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</si>
  <si>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</si>
  <si>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</si>
  <si>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</si>
  <si>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</si>
  <si>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</si>
  <si>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</si>
  <si>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</si>
  <si>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</si>
  <si>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</si>
  <si>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</si>
  <si>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</si>
  <si>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</si>
  <si>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</si>
  <si>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</si>
  <si>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</si>
  <si>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</si>
  <si>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</si>
  <si>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</si>
  <si>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</si>
  <si>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</si>
  <si>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</si>
  <si>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</si>
  <si>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</si>
  <si>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</si>
  <si>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</si>
  <si>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</si>
  <si>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</si>
  <si>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</si>
  <si>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</si>
  <si>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</si>
  <si>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</si>
  <si>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</si>
  <si>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</si>
  <si>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</si>
  <si>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</si>
  <si>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</si>
  <si>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</si>
  <si>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</si>
  <si>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</si>
  <si>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</si>
  <si>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</si>
  <si>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</si>
  <si>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</si>
  <si>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</si>
  <si>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</si>
  <si>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</si>
  <si>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</si>
  <si>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</si>
  <si>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</si>
  <si>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</si>
  <si>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</si>
  <si>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</si>
  <si>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</si>
  <si>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</si>
  <si>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</si>
  <si>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</si>
  <si>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</si>
  <si>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</si>
  <si>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</si>
  <si>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</si>
  <si>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</si>
  <si>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</si>
  <si>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</si>
  <si>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</si>
  <si>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</si>
  <si>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</si>
  <si>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</si>
  <si>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</si>
  <si>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</si>
  <si>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</si>
  <si>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</si>
  <si>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</si>
  <si>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</si>
  <si>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</si>
  <si>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</si>
  <si>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</si>
  <si>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</si>
  <si>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</si>
  <si>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</si>
  <si>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</si>
  <si>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</si>
  <si>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</si>
  <si>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</si>
  <si>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</si>
  <si>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</si>
  <si>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</si>
  <si>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</si>
  <si>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</si>
  <si>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</si>
  <si>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</si>
  <si>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</si>
  <si>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</si>
  <si>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</si>
  <si>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</si>
  <si>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</si>
  <si>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</si>
  <si>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</si>
  <si>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</si>
  <si>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</si>
  <si>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</si>
  <si>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</si>
  <si>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</si>
  <si>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</si>
  <si>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</si>
  <si>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</si>
  <si>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</si>
  <si>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</si>
  <si>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</si>
  <si>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</si>
  <si>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</si>
  <si>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</si>
  <si>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</si>
  <si>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</si>
  <si>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</si>
  <si>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</si>
  <si>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</si>
  <si>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</si>
  <si>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</si>
  <si>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</si>
  <si>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</si>
  <si>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</si>
  <si>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</si>
  <si>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</si>
  <si>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</si>
  <si>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</si>
  <si>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</si>
  <si>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</si>
  <si>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</si>
  <si>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</si>
  <si>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</si>
  <si>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</si>
  <si>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</si>
  <si>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</si>
  <si>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</si>
  <si>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</si>
  <si>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</si>
  <si>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</si>
  <si>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</si>
  <si>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</si>
  <si>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</si>
  <si>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</si>
  <si>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</si>
  <si>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</si>
  <si>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</si>
  <si>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</si>
  <si>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</si>
  <si>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</si>
  <si>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</si>
  <si>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</si>
  <si>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</si>
  <si>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</si>
  <si>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</si>
  <si>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</si>
  <si>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</si>
  <si>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</si>
  <si>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</si>
  <si>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</si>
  <si>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</si>
  <si>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</si>
  <si>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</si>
  <si>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</si>
  <si>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</si>
  <si>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</si>
  <si>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</si>
  <si>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</si>
  <si>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</si>
  <si>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</si>
  <si>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</si>
  <si>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</si>
  <si>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</si>
  <si>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</si>
  <si>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</si>
  <si>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</si>
  <si>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</si>
  <si>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</si>
  <si>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</si>
  <si>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</si>
  <si>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</si>
  <si>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</si>
  <si>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</si>
  <si>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</si>
  <si>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</si>
  <si>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</si>
  <si>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</si>
  <si>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</si>
  <si>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</si>
  <si>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</si>
  <si>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</si>
  <si>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</si>
  <si>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</si>
  <si>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</si>
  <si>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</si>
  <si>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</si>
  <si>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</si>
  <si>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</si>
  <si>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ISX Trading Indices of Thursday 16/4/2026</t>
  </si>
  <si>
    <t>Bulletin No (65)</t>
  </si>
  <si>
    <t>Thursday 16/4/2026</t>
  </si>
  <si>
    <t>Iraq Stock Exchange not trading companies of Thursday 16/4/2026</t>
  </si>
  <si>
    <t xml:space="preserve">OTC Platform Trading Bulletin No (65) </t>
  </si>
  <si>
    <t>Second Platform Market Bulletin No (65)</t>
  </si>
  <si>
    <t xml:space="preserve">Undisclosed Platform Companies Bulletin No (65) </t>
  </si>
  <si>
    <t xml:space="preserve">Regular Market Bulletin No (65) </t>
  </si>
  <si>
    <t>Karmal Brokerage</t>
  </si>
  <si>
    <t>FKSX</t>
  </si>
  <si>
    <t>Non Iraqis' Bulletin  Thursday   April  16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</si>
  <si>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</si>
  <si>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</si>
  <si>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</si>
  <si>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</si>
  <si>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</si>
  <si>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</si>
  <si>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</si>
  <si>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Industry Sector</t>
  </si>
  <si>
    <t>Total Industry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</si>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</sst>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1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78" fillId="0" borderId="0" xfId="1500" applyNumberFormat="1" applyFont="1"/>
    <xf numFmtId="0" fontId="89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9" fillId="4" borderId="139" xfId="1500" applyNumberFormat="1" applyFont="1" applyFill="1" applyBorder="1" applyAlignment="1">
      <alignment horizontal="center" vertical="center" wrapText="1"/>
    </xf>
    <xf numFmtId="167" fontId="89" fillId="60" borderId="13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139" xfId="1500" applyNumberFormat="1" applyFont="1" applyBorder="1" applyAlignment="1">
      <alignment vertical="center"/>
    </xf>
    <xf numFmtId="1" fontId="91" fillId="0" borderId="139" xfId="1500" applyNumberFormat="1" applyFont="1" applyBorder="1" applyAlignment="1">
      <alignment horizontal="center" vertical="center"/>
    </xf>
    <xf numFmtId="0" fontId="92" fillId="0" borderId="0" xfId="0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2" fillId="0" borderId="0" xfId="0" applyFont="1"/>
    <xf numFmtId="0" fontId="84" fillId="0" borderId="137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167" fontId="84" fillId="0" borderId="140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7</xdr:col>
      <xdr:colOff>184708</xdr:colOff>
      <xdr:row>19</xdr:row>
      <xdr:rowOff>590550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C4C08A-1C80-68D6-9805-5D9EBA33B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6252133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209551</xdr:colOff>
      <xdr:row>15</xdr:row>
      <xdr:rowOff>47624</xdr:rowOff>
    </xdr:from>
    <xdr:to>
      <xdr:col>13</xdr:col>
      <xdr:colOff>2466975</xdr:colOff>
      <xdr:row>19</xdr:row>
      <xdr:rowOff>590549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C05B65C-8790-6634-D95D-1C53B5AE9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00826" y="5000624"/>
          <a:ext cx="5695949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6</xdr:row>
      <xdr:rowOff>0</xdr:rowOff>
    </xdr:from>
    <xdr:to>
      <xdr:col>13</xdr:col>
      <xdr:colOff>2466975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5EA65B1-DBAD-55B7-95EE-A55109D59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124075"/>
          <a:ext cx="34575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6</xdr:col>
      <xdr:colOff>8281</xdr:colOff>
      <xdr:row>30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523437-A465-C86A-569A-ECF0DAB0F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61891" cy="3147391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1432892</xdr:colOff>
      <xdr:row>30</xdr:row>
      <xdr:rowOff>8284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FF1F77-1E74-28EC-5519-4669F3377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10" y="5888936"/>
          <a:ext cx="5010978" cy="31556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72</xdr:row>
      <xdr:rowOff>28256</xdr:rowOff>
    </xdr:from>
    <xdr:to>
      <xdr:col>13</xdr:col>
      <xdr:colOff>1522971</xdr:colOff>
      <xdr:row>72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55</xdr:row>
      <xdr:rowOff>23547</xdr:rowOff>
    </xdr:from>
    <xdr:to>
      <xdr:col>13</xdr:col>
      <xdr:colOff>1497013</xdr:colOff>
      <xdr:row>55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1114425</xdr:colOff>
      <xdr:row>0</xdr:row>
      <xdr:rowOff>0</xdr:rowOff>
    </xdr:from>
    <xdr:to>
      <xdr:col>6</xdr:col>
      <xdr:colOff>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38804DD-CB11-496D-87D9-40089A6A6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0"/>
          <a:ext cx="1352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1266825</xdr:colOff>
      <xdr:row>0</xdr:row>
      <xdr:rowOff>0</xdr:rowOff>
    </xdr:from>
    <xdr:to>
      <xdr:col>6</xdr:col>
      <xdr:colOff>0</xdr:colOff>
      <xdr:row>4</xdr:row>
      <xdr:rowOff>235710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38305BC-9B9C-4CC4-AAD4-B9876D77A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0"/>
          <a:ext cx="1200150" cy="1121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I5" sqref="I5:J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7" t="s">
        <v>0</v>
      </c>
      <c r="C1" s="178"/>
      <c r="D1" s="179"/>
      <c r="E1" s="180"/>
      <c r="F1" s="181"/>
      <c r="G1" s="181"/>
      <c r="H1" s="181"/>
      <c r="I1" s="181"/>
      <c r="J1" s="181"/>
      <c r="K1" s="182"/>
      <c r="L1" s="19"/>
      <c r="M1" s="19"/>
      <c r="N1" s="19"/>
    </row>
    <row r="2" spans="2:16" ht="30" customHeight="1">
      <c r="B2" s="190" t="s">
        <v>312</v>
      </c>
      <c r="C2" s="191"/>
      <c r="D2" s="19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3" t="s">
        <v>311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5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6" t="s">
        <v>63</v>
      </c>
      <c r="C5" s="187"/>
      <c r="D5" s="188">
        <f>'Bullient '!M92+OTC!H9</f>
        <v>1051234694</v>
      </c>
      <c r="E5" s="189"/>
      <c r="F5" s="23"/>
      <c r="G5" s="186" t="s">
        <v>64</v>
      </c>
      <c r="H5" s="187"/>
      <c r="I5" s="188">
        <f>'Bullient '!N92+OTC!I9</f>
        <v>1502685122.3699999</v>
      </c>
      <c r="J5" s="189"/>
      <c r="K5" s="24"/>
      <c r="L5" s="186" t="s">
        <v>8</v>
      </c>
      <c r="M5" s="187"/>
      <c r="N5" s="25">
        <f>'Bullient '!L92+OTC!G9</f>
        <v>1208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3"/>
      <c r="L6" s="194"/>
      <c r="M6" s="195"/>
      <c r="N6" s="28"/>
    </row>
    <row r="7" spans="2:16" ht="24.95" customHeight="1">
      <c r="B7" s="196" t="s">
        <v>1</v>
      </c>
      <c r="C7" s="197"/>
      <c r="D7" s="198"/>
      <c r="E7" s="29">
        <v>983.3</v>
      </c>
      <c r="F7" s="30"/>
      <c r="G7" s="196" t="s">
        <v>5</v>
      </c>
      <c r="H7" s="197"/>
      <c r="I7" s="198"/>
      <c r="J7" s="29">
        <v>1282.3900000000001</v>
      </c>
      <c r="K7" s="165"/>
      <c r="L7" s="166"/>
      <c r="M7" s="167"/>
      <c r="N7" s="18"/>
    </row>
    <row r="8" spans="2:16" ht="24.95" customHeight="1">
      <c r="B8" s="196" t="s">
        <v>2</v>
      </c>
      <c r="C8" s="197"/>
      <c r="D8" s="198"/>
      <c r="E8" s="29">
        <v>979.15</v>
      </c>
      <c r="F8" s="31"/>
      <c r="G8" s="196" t="s">
        <v>6</v>
      </c>
      <c r="H8" s="197"/>
      <c r="I8" s="198"/>
      <c r="J8" s="29">
        <v>1281.95</v>
      </c>
      <c r="K8" s="165"/>
      <c r="L8" s="166"/>
      <c r="M8" s="167"/>
      <c r="N8" s="18"/>
    </row>
    <row r="9" spans="2:16" ht="24.95" customHeight="1">
      <c r="B9" s="171" t="s">
        <v>3</v>
      </c>
      <c r="C9" s="172"/>
      <c r="D9" s="173"/>
      <c r="E9" s="134">
        <f>((E7/E8)-1)*100</f>
        <v>0.42383700148087566</v>
      </c>
      <c r="F9" s="31"/>
      <c r="G9" s="171" t="s">
        <v>3</v>
      </c>
      <c r="H9" s="172"/>
      <c r="I9" s="173"/>
      <c r="J9" s="134">
        <f>((J7/J8)-1)*100</f>
        <v>3.432271149421684E-2</v>
      </c>
      <c r="K9" s="165"/>
      <c r="L9" s="166"/>
      <c r="M9" s="167"/>
      <c r="N9" s="18"/>
    </row>
    <row r="10" spans="2:16" ht="24.95" customHeight="1">
      <c r="B10" s="171" t="s">
        <v>4</v>
      </c>
      <c r="C10" s="172"/>
      <c r="D10" s="173"/>
      <c r="E10" s="134">
        <f>E7-E8</f>
        <v>4.1499999999999773</v>
      </c>
      <c r="F10" s="21"/>
      <c r="G10" s="171" t="s">
        <v>4</v>
      </c>
      <c r="H10" s="172"/>
      <c r="I10" s="173"/>
      <c r="J10" s="134">
        <f>J7-J8</f>
        <v>0.44000000000005457</v>
      </c>
      <c r="K10" s="165"/>
      <c r="L10" s="166"/>
      <c r="M10" s="16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9"/>
      <c r="L11" s="166"/>
      <c r="M11" s="16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41</v>
      </c>
      <c r="I12" s="39" t="s">
        <v>65</v>
      </c>
      <c r="J12" s="38">
        <v>13</v>
      </c>
      <c r="K12" s="165"/>
      <c r="L12" s="166"/>
      <c r="M12" s="167"/>
      <c r="N12" s="18"/>
      <c r="O12" s="32"/>
    </row>
    <row r="13" spans="2:16" ht="24.95" customHeight="1">
      <c r="B13" s="37" t="s">
        <v>69</v>
      </c>
      <c r="C13" s="38">
        <v>52</v>
      </c>
      <c r="D13" s="39" t="s">
        <v>65</v>
      </c>
      <c r="E13" s="38">
        <v>1</v>
      </c>
      <c r="F13" s="30"/>
      <c r="G13" s="168" t="s">
        <v>67</v>
      </c>
      <c r="H13" s="169"/>
      <c r="I13" s="170"/>
      <c r="J13" s="38">
        <v>11</v>
      </c>
      <c r="K13" s="165"/>
      <c r="L13" s="166"/>
      <c r="M13" s="167"/>
      <c r="N13" s="18"/>
      <c r="O13" s="32"/>
    </row>
    <row r="14" spans="2:16" ht="24.95" customHeight="1">
      <c r="B14" s="171" t="s">
        <v>82</v>
      </c>
      <c r="C14" s="172" t="s">
        <v>10</v>
      </c>
      <c r="D14" s="173" t="s">
        <v>10</v>
      </c>
      <c r="E14" s="38">
        <v>3</v>
      </c>
      <c r="F14" s="21"/>
      <c r="G14" s="174" t="s">
        <v>68</v>
      </c>
      <c r="H14" s="175"/>
      <c r="I14" s="176"/>
      <c r="J14" s="38">
        <v>15</v>
      </c>
      <c r="K14" s="165"/>
      <c r="L14" s="166"/>
      <c r="M14" s="167"/>
      <c r="N14" s="26"/>
      <c r="O14" s="32"/>
      <c r="P14" s="32"/>
    </row>
    <row r="15" spans="2:16" ht="24.95" customHeight="1">
      <c r="B15" s="171" t="s">
        <v>66</v>
      </c>
      <c r="C15" s="172" t="s">
        <v>11</v>
      </c>
      <c r="D15" s="173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3" t="s">
        <v>12</v>
      </c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7" zoomScale="115" zoomScaleNormal="115" workbookViewId="0">
      <selection activeCell="G25" sqref="G25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1" t="s">
        <v>61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1:14" ht="36.75" customHeight="1">
      <c r="A3" s="202" t="s">
        <v>313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4" ht="21">
      <c r="A4" s="42"/>
      <c r="B4" s="42"/>
      <c r="C4" s="200" t="s">
        <v>13</v>
      </c>
      <c r="D4" s="200"/>
      <c r="E4" s="200"/>
      <c r="F4" s="200"/>
      <c r="G4" s="42"/>
      <c r="H4" s="200" t="s">
        <v>14</v>
      </c>
      <c r="I4" s="200"/>
      <c r="J4" s="200"/>
      <c r="K4" s="200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133</v>
      </c>
      <c r="D6" s="81">
        <v>6.18</v>
      </c>
      <c r="E6" s="96">
        <v>3</v>
      </c>
      <c r="F6" s="84">
        <v>24962158</v>
      </c>
      <c r="G6" s="42"/>
      <c r="H6" s="46" t="s">
        <v>197</v>
      </c>
      <c r="I6" s="81">
        <v>2.4</v>
      </c>
      <c r="J6" s="97">
        <v>-4</v>
      </c>
      <c r="K6" s="84">
        <v>2687811</v>
      </c>
      <c r="L6" s="1"/>
      <c r="M6" s="1"/>
    </row>
    <row r="7" spans="1:14" s="49" customFormat="1" ht="17.100000000000001" customHeight="1">
      <c r="A7" s="42"/>
      <c r="B7" s="42"/>
      <c r="C7" s="46" t="s">
        <v>265</v>
      </c>
      <c r="D7" s="81">
        <v>0.96</v>
      </c>
      <c r="E7" s="96">
        <v>2.13</v>
      </c>
      <c r="F7" s="84">
        <v>100000</v>
      </c>
      <c r="G7" s="42"/>
      <c r="H7" s="46" t="s">
        <v>137</v>
      </c>
      <c r="I7" s="81">
        <v>0.73</v>
      </c>
      <c r="J7" s="97">
        <v>-3.95</v>
      </c>
      <c r="K7" s="84">
        <v>3625000</v>
      </c>
      <c r="L7" s="1"/>
    </row>
    <row r="8" spans="1:14" s="49" customFormat="1" ht="17.100000000000001" customHeight="1">
      <c r="A8" s="42"/>
      <c r="B8" s="42"/>
      <c r="C8" s="46" t="s">
        <v>162</v>
      </c>
      <c r="D8" s="81">
        <v>18.5</v>
      </c>
      <c r="E8" s="96">
        <v>1.7</v>
      </c>
      <c r="F8" s="84">
        <v>19940</v>
      </c>
      <c r="G8" s="42"/>
      <c r="H8" s="46" t="s">
        <v>170</v>
      </c>
      <c r="I8" s="81">
        <v>1.35</v>
      </c>
      <c r="J8" s="97">
        <v>-3.57</v>
      </c>
      <c r="K8" s="84">
        <v>7299816</v>
      </c>
    </row>
    <row r="9" spans="1:14" s="49" customFormat="1" ht="17.100000000000001" customHeight="1">
      <c r="A9" s="42"/>
      <c r="B9" s="42"/>
      <c r="C9" s="46" t="s">
        <v>263</v>
      </c>
      <c r="D9" s="81">
        <v>8.6</v>
      </c>
      <c r="E9" s="96">
        <v>1.53</v>
      </c>
      <c r="F9" s="84">
        <v>299270</v>
      </c>
      <c r="G9" s="42"/>
      <c r="H9" s="46" t="s">
        <v>209</v>
      </c>
      <c r="I9" s="81">
        <v>4.3</v>
      </c>
      <c r="J9" s="97">
        <v>-3.37</v>
      </c>
      <c r="K9" s="84">
        <v>200397</v>
      </c>
    </row>
    <row r="10" spans="1:14" s="49" customFormat="1" ht="17.100000000000001" customHeight="1">
      <c r="A10" s="42"/>
      <c r="B10" s="42"/>
      <c r="C10" s="46" t="s">
        <v>126</v>
      </c>
      <c r="D10" s="81">
        <v>0.68</v>
      </c>
      <c r="E10" s="96">
        <v>1.49</v>
      </c>
      <c r="F10" s="84">
        <v>4108472</v>
      </c>
      <c r="G10" s="42"/>
      <c r="H10" s="46" t="s">
        <v>213</v>
      </c>
      <c r="I10" s="81">
        <v>3.32</v>
      </c>
      <c r="J10" s="97">
        <v>-2.06</v>
      </c>
      <c r="K10" s="84">
        <v>101137552</v>
      </c>
    </row>
    <row r="11" spans="1:14" s="49" customFormat="1" ht="33" customHeight="1">
      <c r="A11" s="42"/>
      <c r="B11" s="42"/>
      <c r="C11" s="201" t="s">
        <v>62</v>
      </c>
      <c r="D11" s="201"/>
      <c r="E11" s="201"/>
      <c r="F11" s="201"/>
      <c r="G11" s="201"/>
      <c r="H11" s="201"/>
      <c r="I11" s="201"/>
      <c r="J11" s="201"/>
      <c r="K11" s="201"/>
    </row>
    <row r="12" spans="1:14" s="49" customFormat="1" ht="33" customHeight="1">
      <c r="A12" s="42"/>
      <c r="B12" s="42"/>
      <c r="C12" s="201"/>
      <c r="D12" s="201"/>
      <c r="E12" s="201"/>
      <c r="F12" s="201"/>
      <c r="G12" s="201"/>
      <c r="H12" s="201"/>
      <c r="I12" s="201"/>
      <c r="J12" s="201"/>
      <c r="K12" s="201"/>
    </row>
    <row r="13" spans="1:14" ht="29.25" customHeight="1">
      <c r="A13" s="42"/>
      <c r="B13" s="42"/>
      <c r="C13" s="200" t="s">
        <v>18</v>
      </c>
      <c r="D13" s="200"/>
      <c r="E13" s="200"/>
      <c r="F13" s="200"/>
      <c r="G13" s="104"/>
      <c r="H13" s="200" t="s">
        <v>7</v>
      </c>
      <c r="I13" s="200"/>
      <c r="J13" s="200"/>
      <c r="K13" s="200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297</v>
      </c>
      <c r="D15" s="81">
        <v>1.74</v>
      </c>
      <c r="E15" s="82">
        <v>0.57999999999999996</v>
      </c>
      <c r="F15" s="84">
        <v>219976797</v>
      </c>
      <c r="G15" s="1"/>
      <c r="H15" s="46" t="s">
        <v>297</v>
      </c>
      <c r="I15" s="81">
        <v>1.74</v>
      </c>
      <c r="J15" s="82">
        <v>0.57999999999999996</v>
      </c>
      <c r="K15" s="84">
        <v>381019570.05000001</v>
      </c>
    </row>
    <row r="16" spans="1:14" ht="17.100000000000001" customHeight="1">
      <c r="A16" s="42"/>
      <c r="B16" s="42"/>
      <c r="C16" s="46" t="s">
        <v>166</v>
      </c>
      <c r="D16" s="81">
        <v>0.2</v>
      </c>
      <c r="E16" s="82">
        <v>0</v>
      </c>
      <c r="F16" s="84">
        <v>204367144</v>
      </c>
      <c r="G16" s="1"/>
      <c r="H16" s="46" t="s">
        <v>213</v>
      </c>
      <c r="I16" s="81">
        <v>3.32</v>
      </c>
      <c r="J16" s="82">
        <v>-2.06</v>
      </c>
      <c r="K16" s="84">
        <v>338096204.98000002</v>
      </c>
    </row>
    <row r="17" spans="1:11" ht="17.100000000000001" customHeight="1">
      <c r="A17" s="42"/>
      <c r="B17" s="42"/>
      <c r="C17" s="46" t="s">
        <v>222</v>
      </c>
      <c r="D17" s="81">
        <v>0.05</v>
      </c>
      <c r="E17" s="82">
        <v>0</v>
      </c>
      <c r="F17" s="84">
        <v>114156113</v>
      </c>
      <c r="G17" s="1"/>
      <c r="H17" s="46" t="s">
        <v>120</v>
      </c>
      <c r="I17" s="81">
        <v>16.3</v>
      </c>
      <c r="J17" s="82">
        <v>-0.79</v>
      </c>
      <c r="K17" s="84">
        <v>224351490.03999999</v>
      </c>
    </row>
    <row r="18" spans="1:11" ht="17.100000000000001" customHeight="1">
      <c r="A18" s="42"/>
      <c r="B18" s="42"/>
      <c r="C18" s="46" t="s">
        <v>213</v>
      </c>
      <c r="D18" s="81">
        <v>3.32</v>
      </c>
      <c r="E18" s="82">
        <v>-2.06</v>
      </c>
      <c r="F18" s="84">
        <v>101137552</v>
      </c>
      <c r="G18" s="1"/>
      <c r="H18" s="46" t="s">
        <v>133</v>
      </c>
      <c r="I18" s="81">
        <v>6.18</v>
      </c>
      <c r="J18" s="82">
        <v>3</v>
      </c>
      <c r="K18" s="84">
        <v>152139196.93000001</v>
      </c>
    </row>
    <row r="19" spans="1:11" ht="16.5" customHeight="1">
      <c r="A19" s="42"/>
      <c r="B19" s="42"/>
      <c r="C19" s="46" t="s">
        <v>185</v>
      </c>
      <c r="D19" s="81">
        <v>0.38</v>
      </c>
      <c r="E19" s="82">
        <v>0</v>
      </c>
      <c r="F19" s="84">
        <v>62626158</v>
      </c>
      <c r="G19" s="1"/>
      <c r="H19" s="46" t="s">
        <v>267</v>
      </c>
      <c r="I19" s="81">
        <v>2.2000000000000002</v>
      </c>
      <c r="J19" s="82">
        <v>0</v>
      </c>
      <c r="K19" s="84">
        <v>85516283.599999994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6"/>
  <sheetViews>
    <sheetView zoomScale="130" zoomScaleNormal="130" workbookViewId="0">
      <selection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5" t="s">
        <v>318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2" t="s">
        <v>29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4" ht="12.6" customHeight="1">
      <c r="A4" s="58"/>
      <c r="B4" s="46" t="s">
        <v>276</v>
      </c>
      <c r="C4" s="59" t="s">
        <v>275</v>
      </c>
      <c r="D4" s="81">
        <v>0.24</v>
      </c>
      <c r="E4" s="81">
        <v>0.25</v>
      </c>
      <c r="F4" s="8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9</v>
      </c>
      <c r="M4" s="84">
        <v>19009840</v>
      </c>
      <c r="N4" s="84">
        <v>4565818.8499999996</v>
      </c>
    </row>
    <row r="5" spans="1:14" ht="12.6" customHeight="1">
      <c r="A5" s="58"/>
      <c r="B5" s="46" t="s">
        <v>213</v>
      </c>
      <c r="C5" s="59" t="s">
        <v>214</v>
      </c>
      <c r="D5" s="81">
        <v>3.39</v>
      </c>
      <c r="E5" s="81">
        <v>3.4</v>
      </c>
      <c r="F5" s="81">
        <v>3.32</v>
      </c>
      <c r="G5" s="81">
        <v>3.34</v>
      </c>
      <c r="H5" s="81">
        <v>3.4</v>
      </c>
      <c r="I5" s="81">
        <v>3.32</v>
      </c>
      <c r="J5" s="81">
        <v>3.39</v>
      </c>
      <c r="K5" s="103">
        <v>-2.06</v>
      </c>
      <c r="L5" s="83">
        <v>214</v>
      </c>
      <c r="M5" s="84">
        <v>101137552</v>
      </c>
      <c r="N5" s="84">
        <v>338096204.98000002</v>
      </c>
    </row>
    <row r="6" spans="1:14" ht="12.6" customHeight="1">
      <c r="A6" s="58"/>
      <c r="B6" s="46" t="s">
        <v>126</v>
      </c>
      <c r="C6" s="59" t="s">
        <v>127</v>
      </c>
      <c r="D6" s="81">
        <v>0.67</v>
      </c>
      <c r="E6" s="81">
        <v>0.68</v>
      </c>
      <c r="F6" s="81">
        <v>0.67</v>
      </c>
      <c r="G6" s="81">
        <v>0.67</v>
      </c>
      <c r="H6" s="81">
        <v>0.67</v>
      </c>
      <c r="I6" s="81">
        <v>0.68</v>
      </c>
      <c r="J6" s="81">
        <v>0.67</v>
      </c>
      <c r="K6" s="103">
        <v>1.49</v>
      </c>
      <c r="L6" s="83">
        <v>8</v>
      </c>
      <c r="M6" s="84">
        <v>4108472</v>
      </c>
      <c r="N6" s="84">
        <v>2753260.96</v>
      </c>
    </row>
    <row r="7" spans="1:14" ht="12.6" customHeight="1">
      <c r="A7" s="58"/>
      <c r="B7" s="46" t="s">
        <v>229</v>
      </c>
      <c r="C7" s="59" t="s">
        <v>228</v>
      </c>
      <c r="D7" s="81">
        <v>0.22</v>
      </c>
      <c r="E7" s="81">
        <v>0.22</v>
      </c>
      <c r="F7" s="8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1</v>
      </c>
      <c r="M7" s="84">
        <v>50000</v>
      </c>
      <c r="N7" s="84">
        <v>11000</v>
      </c>
    </row>
    <row r="8" spans="1:14" ht="12.6" customHeight="1">
      <c r="A8" s="58"/>
      <c r="B8" s="46" t="s">
        <v>195</v>
      </c>
      <c r="C8" s="59" t="s">
        <v>196</v>
      </c>
      <c r="D8" s="81">
        <v>0.25</v>
      </c>
      <c r="E8" s="121">
        <v>0.25</v>
      </c>
      <c r="F8" s="121">
        <v>0.25</v>
      </c>
      <c r="G8" s="121">
        <v>0.25</v>
      </c>
      <c r="H8" s="121">
        <v>0.25</v>
      </c>
      <c r="I8" s="121">
        <v>0.25</v>
      </c>
      <c r="J8" s="121">
        <v>0.25</v>
      </c>
      <c r="K8" s="122">
        <v>0</v>
      </c>
      <c r="L8" s="119">
        <v>3</v>
      </c>
      <c r="M8" s="120">
        <v>2663545</v>
      </c>
      <c r="N8" s="120">
        <v>665886.25</v>
      </c>
    </row>
    <row r="9" spans="1:14" ht="12.6" customHeight="1">
      <c r="A9" s="58"/>
      <c r="B9" s="46" t="s">
        <v>185</v>
      </c>
      <c r="C9" s="59" t="s">
        <v>186</v>
      </c>
      <c r="D9" s="81">
        <v>0.38</v>
      </c>
      <c r="E9" s="81">
        <v>0.38</v>
      </c>
      <c r="F9" s="81">
        <v>0.38</v>
      </c>
      <c r="G9" s="81">
        <v>0.38</v>
      </c>
      <c r="H9" s="81">
        <v>0.38</v>
      </c>
      <c r="I9" s="81">
        <v>0.38</v>
      </c>
      <c r="J9" s="81">
        <v>0.38</v>
      </c>
      <c r="K9" s="103">
        <v>0</v>
      </c>
      <c r="L9" s="83">
        <v>9</v>
      </c>
      <c r="M9" s="84">
        <v>62626158</v>
      </c>
      <c r="N9" s="84">
        <v>23797940.039999999</v>
      </c>
    </row>
    <row r="10" spans="1:14" ht="12.6" customHeight="1">
      <c r="A10" s="58"/>
      <c r="B10" s="46" t="s">
        <v>253</v>
      </c>
      <c r="C10" s="59" t="s">
        <v>252</v>
      </c>
      <c r="D10" s="81">
        <v>0.22</v>
      </c>
      <c r="E10" s="81">
        <v>0.22</v>
      </c>
      <c r="F10" s="81">
        <v>0.22</v>
      </c>
      <c r="G10" s="81">
        <v>0.22</v>
      </c>
      <c r="H10" s="81">
        <v>0.22</v>
      </c>
      <c r="I10" s="81">
        <v>0.22</v>
      </c>
      <c r="J10" s="81">
        <v>0.22</v>
      </c>
      <c r="K10" s="103">
        <v>0</v>
      </c>
      <c r="L10" s="83">
        <v>10</v>
      </c>
      <c r="M10" s="84">
        <v>55259126</v>
      </c>
      <c r="N10" s="84">
        <v>12157007.720000001</v>
      </c>
    </row>
    <row r="11" spans="1:14" ht="12.6" customHeight="1">
      <c r="A11" s="58"/>
      <c r="B11" s="46" t="s">
        <v>234</v>
      </c>
      <c r="C11" s="59" t="s">
        <v>235</v>
      </c>
      <c r="D11" s="81">
        <v>1.01</v>
      </c>
      <c r="E11" s="81">
        <v>1.01</v>
      </c>
      <c r="F11" s="81">
        <v>1</v>
      </c>
      <c r="G11" s="81">
        <v>1.01</v>
      </c>
      <c r="H11" s="81">
        <v>1.01</v>
      </c>
      <c r="I11" s="81">
        <v>1.01</v>
      </c>
      <c r="J11" s="81">
        <v>1.01</v>
      </c>
      <c r="K11" s="103">
        <v>0</v>
      </c>
      <c r="L11" s="83">
        <v>20</v>
      </c>
      <c r="M11" s="84">
        <v>13112628</v>
      </c>
      <c r="N11" s="84">
        <v>13193787.449999999</v>
      </c>
    </row>
    <row r="12" spans="1:14" ht="12.6" customHeight="1">
      <c r="A12" s="58"/>
      <c r="B12" s="46" t="s">
        <v>160</v>
      </c>
      <c r="C12" s="59" t="s">
        <v>161</v>
      </c>
      <c r="D12" s="81">
        <v>0.09</v>
      </c>
      <c r="E12" s="81">
        <v>0.09</v>
      </c>
      <c r="F12" s="81">
        <v>0.09</v>
      </c>
      <c r="G12" s="81">
        <v>0.09</v>
      </c>
      <c r="H12" s="81">
        <v>0.09</v>
      </c>
      <c r="I12" s="81">
        <v>0.09</v>
      </c>
      <c r="J12" s="81">
        <v>0.09</v>
      </c>
      <c r="K12" s="103">
        <v>0</v>
      </c>
      <c r="L12" s="83">
        <v>1</v>
      </c>
      <c r="M12" s="84">
        <v>491826</v>
      </c>
      <c r="N12" s="84">
        <v>44264.34</v>
      </c>
    </row>
    <row r="13" spans="1:14" ht="12.6" customHeight="1">
      <c r="A13" s="58"/>
      <c r="B13" s="46" t="s">
        <v>297</v>
      </c>
      <c r="C13" s="59" t="s">
        <v>298</v>
      </c>
      <c r="D13" s="81">
        <v>1.73</v>
      </c>
      <c r="E13" s="81">
        <v>1.74</v>
      </c>
      <c r="F13" s="81">
        <v>1.72</v>
      </c>
      <c r="G13" s="81">
        <v>1.73</v>
      </c>
      <c r="H13" s="81">
        <v>1.72</v>
      </c>
      <c r="I13" s="81">
        <v>1.74</v>
      </c>
      <c r="J13" s="81">
        <v>1.73</v>
      </c>
      <c r="K13" s="103">
        <v>0.57999999999999996</v>
      </c>
      <c r="L13" s="83">
        <v>145</v>
      </c>
      <c r="M13" s="84">
        <v>219976797</v>
      </c>
      <c r="N13" s="84">
        <v>381019570.05000001</v>
      </c>
    </row>
    <row r="14" spans="1:14" ht="12.6" customHeight="1">
      <c r="A14" s="58"/>
      <c r="B14" s="46" t="s">
        <v>265</v>
      </c>
      <c r="C14" s="59" t="s">
        <v>266</v>
      </c>
      <c r="D14" s="81">
        <v>0.96</v>
      </c>
      <c r="E14" s="121">
        <v>0.96</v>
      </c>
      <c r="F14" s="121">
        <v>0.96</v>
      </c>
      <c r="G14" s="121">
        <v>0.96</v>
      </c>
      <c r="H14" s="81">
        <v>0.94</v>
      </c>
      <c r="I14" s="121">
        <v>0.96</v>
      </c>
      <c r="J14" s="121">
        <v>0.94</v>
      </c>
      <c r="K14" s="122">
        <v>2.13</v>
      </c>
      <c r="L14" s="119">
        <v>1</v>
      </c>
      <c r="M14" s="120">
        <v>100000</v>
      </c>
      <c r="N14" s="120">
        <v>96000</v>
      </c>
    </row>
    <row r="15" spans="1:14" ht="12.6" customHeight="1">
      <c r="A15" s="58"/>
      <c r="B15" s="46" t="s">
        <v>241</v>
      </c>
      <c r="C15" s="59" t="s">
        <v>240</v>
      </c>
      <c r="D15" s="81">
        <v>5.09</v>
      </c>
      <c r="E15" s="81">
        <v>5.1100000000000003</v>
      </c>
      <c r="F15" s="81">
        <v>5.09</v>
      </c>
      <c r="G15" s="81">
        <v>5.0999999999999996</v>
      </c>
      <c r="H15" s="81">
        <v>5.0999999999999996</v>
      </c>
      <c r="I15" s="81">
        <v>5.09</v>
      </c>
      <c r="J15" s="81">
        <v>5.09</v>
      </c>
      <c r="K15" s="103">
        <v>0</v>
      </c>
      <c r="L15" s="83">
        <v>78</v>
      </c>
      <c r="M15" s="84">
        <v>8705254</v>
      </c>
      <c r="N15" s="84">
        <v>44384326.57</v>
      </c>
    </row>
    <row r="16" spans="1:14" ht="12.6" customHeight="1">
      <c r="A16" s="58"/>
      <c r="B16" s="46" t="s">
        <v>166</v>
      </c>
      <c r="C16" s="59" t="s">
        <v>167</v>
      </c>
      <c r="D16" s="81">
        <v>0.2</v>
      </c>
      <c r="E16" s="81">
        <v>0.2</v>
      </c>
      <c r="F16" s="81">
        <v>0.19</v>
      </c>
      <c r="G16" s="86">
        <v>0.19</v>
      </c>
      <c r="H16" s="86">
        <v>0.2</v>
      </c>
      <c r="I16" s="86">
        <v>0.2</v>
      </c>
      <c r="J16" s="86">
        <v>0.2</v>
      </c>
      <c r="K16" s="91">
        <v>0</v>
      </c>
      <c r="L16" s="92">
        <v>55</v>
      </c>
      <c r="M16" s="93">
        <v>204367144</v>
      </c>
      <c r="N16" s="93">
        <v>38974265.659999996</v>
      </c>
    </row>
    <row r="17" spans="1:14" ht="12.6" customHeight="1">
      <c r="A17" s="58"/>
      <c r="B17" s="46" t="s">
        <v>258</v>
      </c>
      <c r="C17" s="59" t="s">
        <v>259</v>
      </c>
      <c r="D17" s="81">
        <v>0.67</v>
      </c>
      <c r="E17" s="81">
        <v>0.67</v>
      </c>
      <c r="F17" s="81">
        <v>0.67</v>
      </c>
      <c r="G17" s="121">
        <v>0.67</v>
      </c>
      <c r="H17" s="86">
        <v>0.67</v>
      </c>
      <c r="I17" s="121">
        <v>0.67</v>
      </c>
      <c r="J17" s="121">
        <v>0.67</v>
      </c>
      <c r="K17" s="122">
        <v>0</v>
      </c>
      <c r="L17" s="119">
        <v>1</v>
      </c>
      <c r="M17" s="120">
        <v>400000</v>
      </c>
      <c r="N17" s="120">
        <v>268000</v>
      </c>
    </row>
    <row r="18" spans="1:14" ht="12.6" customHeight="1">
      <c r="A18" s="58"/>
      <c r="B18" s="46" t="s">
        <v>222</v>
      </c>
      <c r="C18" s="59" t="s">
        <v>223</v>
      </c>
      <c r="D18" s="81">
        <v>0.05</v>
      </c>
      <c r="E18" s="81">
        <v>0.05</v>
      </c>
      <c r="F18" s="81">
        <v>0.05</v>
      </c>
      <c r="G18" s="81">
        <v>0.05</v>
      </c>
      <c r="H18" s="81">
        <v>0.05</v>
      </c>
      <c r="I18" s="81">
        <v>0.05</v>
      </c>
      <c r="J18" s="81">
        <v>0.05</v>
      </c>
      <c r="K18" s="103">
        <v>0</v>
      </c>
      <c r="L18" s="83">
        <v>19</v>
      </c>
      <c r="M18" s="84">
        <v>114156113</v>
      </c>
      <c r="N18" s="84">
        <v>5707805.6500000004</v>
      </c>
    </row>
    <row r="19" spans="1:14" ht="12.6" customHeight="1">
      <c r="A19" s="58"/>
      <c r="B19" s="46" t="s">
        <v>262</v>
      </c>
      <c r="C19" s="59" t="s">
        <v>174</v>
      </c>
      <c r="D19" s="81">
        <v>0.17</v>
      </c>
      <c r="E19" s="81">
        <v>0.17</v>
      </c>
      <c r="F19" s="81">
        <v>0.17</v>
      </c>
      <c r="G19" s="81">
        <v>0.17</v>
      </c>
      <c r="H19" s="81">
        <v>0.17</v>
      </c>
      <c r="I19" s="81">
        <v>0.17</v>
      </c>
      <c r="J19" s="81">
        <v>0.17</v>
      </c>
      <c r="K19" s="103">
        <v>0</v>
      </c>
      <c r="L19" s="83">
        <v>1</v>
      </c>
      <c r="M19" s="84">
        <v>4847</v>
      </c>
      <c r="N19" s="84">
        <v>823.99</v>
      </c>
    </row>
    <row r="20" spans="1:14" ht="12.6" customHeight="1">
      <c r="A20" s="58"/>
      <c r="B20" s="203" t="s">
        <v>89</v>
      </c>
      <c r="C20" s="204"/>
      <c r="D20" s="205"/>
      <c r="E20" s="208"/>
      <c r="F20" s="208"/>
      <c r="G20" s="208"/>
      <c r="H20" s="208"/>
      <c r="I20" s="208"/>
      <c r="J20" s="208"/>
      <c r="K20" s="207"/>
      <c r="L20" s="60">
        <f>SUM(L4:L19)</f>
        <v>575</v>
      </c>
      <c r="M20" s="60">
        <f>SUM(M4:M19)</f>
        <v>806169302</v>
      </c>
      <c r="N20" s="61">
        <f>SUM(N4:N19)</f>
        <v>865735962.51000011</v>
      </c>
    </row>
    <row r="21" spans="1:14" ht="12.6" customHeight="1">
      <c r="A21" s="58"/>
      <c r="B21" s="212" t="s">
        <v>30</v>
      </c>
      <c r="C21" s="213"/>
      <c r="D21" s="213"/>
      <c r="E21" s="213"/>
      <c r="F21" s="213"/>
      <c r="G21" s="213"/>
      <c r="H21" s="213"/>
      <c r="I21" s="213"/>
      <c r="J21" s="213"/>
      <c r="K21" s="213"/>
      <c r="L21" s="213"/>
      <c r="M21" s="213"/>
      <c r="N21" s="214"/>
    </row>
    <row r="22" spans="1:14" ht="12.6" customHeight="1">
      <c r="A22" s="58"/>
      <c r="B22" s="46" t="s">
        <v>120</v>
      </c>
      <c r="C22" s="59" t="s">
        <v>121</v>
      </c>
      <c r="D22" s="63">
        <v>16.43</v>
      </c>
      <c r="E22" s="81">
        <v>16.43</v>
      </c>
      <c r="F22" s="81">
        <v>16.3</v>
      </c>
      <c r="G22" s="86">
        <v>16.399999999999999</v>
      </c>
      <c r="H22" s="86">
        <v>16.18</v>
      </c>
      <c r="I22" s="81">
        <v>16.3</v>
      </c>
      <c r="J22" s="81">
        <v>16.43</v>
      </c>
      <c r="K22" s="82">
        <v>-0.79</v>
      </c>
      <c r="L22" s="83">
        <v>181</v>
      </c>
      <c r="M22" s="84">
        <v>13677772</v>
      </c>
      <c r="N22" s="84">
        <v>224351490.03999999</v>
      </c>
    </row>
    <row r="23" spans="1:14" ht="12.6" customHeight="1">
      <c r="A23" s="58"/>
      <c r="B23" s="46" t="s">
        <v>232</v>
      </c>
      <c r="C23" s="59" t="s">
        <v>233</v>
      </c>
      <c r="D23" s="63">
        <v>3.72</v>
      </c>
      <c r="E23" s="81">
        <v>3.72</v>
      </c>
      <c r="F23" s="81">
        <v>3.6</v>
      </c>
      <c r="G23" s="86">
        <v>3.68</v>
      </c>
      <c r="H23" s="86">
        <v>3.7</v>
      </c>
      <c r="I23" s="81">
        <v>3.65</v>
      </c>
      <c r="J23" s="81">
        <v>3.71</v>
      </c>
      <c r="K23" s="82">
        <v>-1.62</v>
      </c>
      <c r="L23" s="83">
        <v>24</v>
      </c>
      <c r="M23" s="84">
        <v>1035435</v>
      </c>
      <c r="N23" s="84">
        <v>3805825.01</v>
      </c>
    </row>
    <row r="24" spans="1:14" ht="12.6" customHeight="1">
      <c r="A24" s="58"/>
      <c r="B24" s="203" t="s">
        <v>128</v>
      </c>
      <c r="C24" s="204"/>
      <c r="D24" s="205"/>
      <c r="E24" s="208"/>
      <c r="F24" s="208"/>
      <c r="G24" s="208"/>
      <c r="H24" s="208"/>
      <c r="I24" s="208"/>
      <c r="J24" s="208"/>
      <c r="K24" s="207"/>
      <c r="L24" s="62">
        <f>SUM(L22:L23)</f>
        <v>205</v>
      </c>
      <c r="M24" s="60">
        <f>SUM(M22:M23)</f>
        <v>14713207</v>
      </c>
      <c r="N24" s="48">
        <f>SUM(N22:N23)</f>
        <v>228157315.04999998</v>
      </c>
    </row>
    <row r="25" spans="1:14" ht="12.6" customHeight="1">
      <c r="A25" s="58"/>
      <c r="B25" s="212" t="s">
        <v>94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4" ht="12.6" customHeight="1">
      <c r="A26" s="58"/>
      <c r="B26" s="46" t="s">
        <v>299</v>
      </c>
      <c r="C26" s="59" t="s">
        <v>300</v>
      </c>
      <c r="D26" s="121">
        <v>0.91</v>
      </c>
      <c r="E26" s="121">
        <v>0.91</v>
      </c>
      <c r="F26" s="121">
        <v>0.91</v>
      </c>
      <c r="G26" s="121">
        <v>0.91</v>
      </c>
      <c r="H26" s="121">
        <v>0.91</v>
      </c>
      <c r="I26" s="121">
        <v>0.91</v>
      </c>
      <c r="J26" s="121">
        <v>0.91</v>
      </c>
      <c r="K26" s="122">
        <v>0</v>
      </c>
      <c r="L26" s="119">
        <v>7</v>
      </c>
      <c r="M26" s="120">
        <v>474632</v>
      </c>
      <c r="N26" s="120">
        <v>431915.12</v>
      </c>
    </row>
    <row r="27" spans="1:14" ht="12.6" customHeight="1">
      <c r="A27" s="58"/>
      <c r="B27" s="46" t="s">
        <v>137</v>
      </c>
      <c r="C27" s="59" t="s">
        <v>136</v>
      </c>
      <c r="D27" s="121">
        <v>0.73</v>
      </c>
      <c r="E27" s="121">
        <v>0.73</v>
      </c>
      <c r="F27" s="121">
        <v>0.73</v>
      </c>
      <c r="G27" s="121">
        <v>0.73</v>
      </c>
      <c r="H27" s="121">
        <v>0.76</v>
      </c>
      <c r="I27" s="121">
        <v>0.73</v>
      </c>
      <c r="J27" s="121">
        <v>0.76</v>
      </c>
      <c r="K27" s="122">
        <v>-3.95</v>
      </c>
      <c r="L27" s="119">
        <v>2</v>
      </c>
      <c r="M27" s="120">
        <v>3625000</v>
      </c>
      <c r="N27" s="120">
        <v>2646250</v>
      </c>
    </row>
    <row r="28" spans="1:14" ht="12.6" customHeight="1">
      <c r="A28" s="58"/>
      <c r="B28" s="203" t="s">
        <v>277</v>
      </c>
      <c r="C28" s="204"/>
      <c r="D28" s="205"/>
      <c r="E28" s="208"/>
      <c r="F28" s="208"/>
      <c r="G28" s="208"/>
      <c r="H28" s="208"/>
      <c r="I28" s="208"/>
      <c r="J28" s="208"/>
      <c r="K28" s="207"/>
      <c r="L28" s="65">
        <f>SUM(L26:L27)</f>
        <v>9</v>
      </c>
      <c r="M28" s="65">
        <f>SUM(M26:M27)</f>
        <v>4099632</v>
      </c>
      <c r="N28" s="65">
        <f>SUM(N26:N27)</f>
        <v>3078165.12</v>
      </c>
    </row>
    <row r="29" spans="1:14" ht="12.6" customHeight="1">
      <c r="A29" s="58"/>
      <c r="B29" s="212" t="s">
        <v>83</v>
      </c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4"/>
    </row>
    <row r="30" spans="1:14" ht="12.6" customHeight="1">
      <c r="A30" s="58"/>
      <c r="B30" s="46" t="s">
        <v>226</v>
      </c>
      <c r="C30" s="59" t="s">
        <v>227</v>
      </c>
      <c r="D30" s="86">
        <v>23.35</v>
      </c>
      <c r="E30" s="81">
        <v>23.35</v>
      </c>
      <c r="F30" s="121">
        <v>23.22</v>
      </c>
      <c r="G30" s="121">
        <v>23.28</v>
      </c>
      <c r="H30" s="121">
        <v>23.49</v>
      </c>
      <c r="I30" s="81">
        <v>23.25</v>
      </c>
      <c r="J30" s="81">
        <v>23.35</v>
      </c>
      <c r="K30" s="82">
        <v>-0.43</v>
      </c>
      <c r="L30" s="83">
        <v>12</v>
      </c>
      <c r="M30" s="84">
        <v>146369</v>
      </c>
      <c r="N30" s="84">
        <v>3406969.97</v>
      </c>
    </row>
    <row r="31" spans="1:14" ht="12.6" customHeight="1">
      <c r="A31" s="58"/>
      <c r="B31" s="46" t="s">
        <v>199</v>
      </c>
      <c r="C31" s="59" t="s">
        <v>200</v>
      </c>
      <c r="D31" s="86">
        <v>4.3</v>
      </c>
      <c r="E31" s="86">
        <v>4.3</v>
      </c>
      <c r="F31" s="121">
        <v>4.3</v>
      </c>
      <c r="G31" s="121">
        <v>4.3</v>
      </c>
      <c r="H31" s="121">
        <v>4.3</v>
      </c>
      <c r="I31" s="121">
        <v>4.3</v>
      </c>
      <c r="J31" s="121">
        <v>4.3</v>
      </c>
      <c r="K31" s="122">
        <v>0</v>
      </c>
      <c r="L31" s="119">
        <v>12</v>
      </c>
      <c r="M31" s="120">
        <v>12260000</v>
      </c>
      <c r="N31" s="120">
        <v>52718000</v>
      </c>
    </row>
    <row r="32" spans="1:14" ht="12.6" customHeight="1">
      <c r="A32" s="58"/>
      <c r="B32" s="46" t="s">
        <v>96</v>
      </c>
      <c r="C32" s="59" t="s">
        <v>95</v>
      </c>
      <c r="D32" s="86">
        <v>7</v>
      </c>
      <c r="E32" s="86">
        <v>7</v>
      </c>
      <c r="F32" s="121">
        <v>7</v>
      </c>
      <c r="G32" s="121">
        <v>7</v>
      </c>
      <c r="H32" s="121">
        <v>7.02</v>
      </c>
      <c r="I32" s="121">
        <v>7</v>
      </c>
      <c r="J32" s="121">
        <v>7.02</v>
      </c>
      <c r="K32" s="122">
        <v>-0.28000000000000003</v>
      </c>
      <c r="L32" s="119">
        <v>6</v>
      </c>
      <c r="M32" s="120">
        <v>130620</v>
      </c>
      <c r="N32" s="120">
        <v>914340</v>
      </c>
    </row>
    <row r="33" spans="1:14" ht="12.6" customHeight="1">
      <c r="A33" s="58"/>
      <c r="B33" s="46" t="s">
        <v>154</v>
      </c>
      <c r="C33" s="59" t="s">
        <v>155</v>
      </c>
      <c r="D33" s="86">
        <v>3.23</v>
      </c>
      <c r="E33" s="86">
        <v>3.35</v>
      </c>
      <c r="F33" s="121">
        <v>3.23</v>
      </c>
      <c r="G33" s="121">
        <v>3.26</v>
      </c>
      <c r="H33" s="121">
        <v>3.22</v>
      </c>
      <c r="I33" s="81">
        <v>3.26</v>
      </c>
      <c r="J33" s="81">
        <v>3.23</v>
      </c>
      <c r="K33" s="82">
        <v>0.93</v>
      </c>
      <c r="L33" s="83">
        <v>40</v>
      </c>
      <c r="M33" s="84">
        <v>6177349</v>
      </c>
      <c r="N33" s="84">
        <v>20135599.579999998</v>
      </c>
    </row>
    <row r="34" spans="1:14" ht="12.6" customHeight="1">
      <c r="A34" s="58"/>
      <c r="B34" s="46" t="s">
        <v>207</v>
      </c>
      <c r="C34" s="59" t="s">
        <v>208</v>
      </c>
      <c r="D34" s="86">
        <v>0.71</v>
      </c>
      <c r="E34" s="86">
        <v>0.71</v>
      </c>
      <c r="F34" s="121">
        <v>0.71</v>
      </c>
      <c r="G34" s="121">
        <v>0.71</v>
      </c>
      <c r="H34" s="121">
        <v>0.71</v>
      </c>
      <c r="I34" s="81">
        <v>0.71</v>
      </c>
      <c r="J34" s="81">
        <v>0.71</v>
      </c>
      <c r="K34" s="82">
        <v>0</v>
      </c>
      <c r="L34" s="83">
        <v>1</v>
      </c>
      <c r="M34" s="84">
        <v>71000</v>
      </c>
      <c r="N34" s="84">
        <v>50410</v>
      </c>
    </row>
    <row r="35" spans="1:14" ht="12.6" customHeight="1">
      <c r="A35" s="58"/>
      <c r="B35" s="203" t="s">
        <v>90</v>
      </c>
      <c r="C35" s="204"/>
      <c r="D35" s="205"/>
      <c r="E35" s="208"/>
      <c r="F35" s="208"/>
      <c r="G35" s="208"/>
      <c r="H35" s="208"/>
      <c r="I35" s="208"/>
      <c r="J35" s="208"/>
      <c r="K35" s="207"/>
      <c r="L35" s="65">
        <f>SUM(L30:L34)</f>
        <v>71</v>
      </c>
      <c r="M35" s="65">
        <f>SUM(M30:M34)</f>
        <v>18785338</v>
      </c>
      <c r="N35" s="65">
        <f>SUM(N30:N34)</f>
        <v>77225319.549999997</v>
      </c>
    </row>
    <row r="36" spans="1:14" ht="12.6" customHeight="1">
      <c r="A36" s="58"/>
      <c r="B36" s="212" t="s">
        <v>84</v>
      </c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14"/>
    </row>
    <row r="37" spans="1:14" ht="12.6" customHeight="1">
      <c r="A37" s="58"/>
      <c r="B37" s="46" t="s">
        <v>133</v>
      </c>
      <c r="C37" s="59" t="s">
        <v>134</v>
      </c>
      <c r="D37" s="121">
        <v>6</v>
      </c>
      <c r="E37" s="121">
        <v>6.18</v>
      </c>
      <c r="F37" s="121">
        <v>6</v>
      </c>
      <c r="G37" s="121">
        <v>6.09</v>
      </c>
      <c r="H37" s="121">
        <v>6</v>
      </c>
      <c r="I37" s="121">
        <v>6.18</v>
      </c>
      <c r="J37" s="121">
        <v>6</v>
      </c>
      <c r="K37" s="122">
        <v>3</v>
      </c>
      <c r="L37" s="119">
        <v>157</v>
      </c>
      <c r="M37" s="120">
        <v>24962158</v>
      </c>
      <c r="N37" s="120">
        <v>152139196.93000001</v>
      </c>
    </row>
    <row r="38" spans="1:14" ht="12.6" customHeight="1">
      <c r="A38" s="58"/>
      <c r="B38" s="46" t="s">
        <v>162</v>
      </c>
      <c r="C38" s="59" t="s">
        <v>163</v>
      </c>
      <c r="D38" s="121">
        <v>18.5</v>
      </c>
      <c r="E38" s="121">
        <v>18.5</v>
      </c>
      <c r="F38" s="121">
        <v>18.5</v>
      </c>
      <c r="G38" s="121">
        <v>18.5</v>
      </c>
      <c r="H38" s="121">
        <v>18.190000000000001</v>
      </c>
      <c r="I38" s="121">
        <v>18.5</v>
      </c>
      <c r="J38" s="121">
        <v>18.190000000000001</v>
      </c>
      <c r="K38" s="122">
        <v>1.7</v>
      </c>
      <c r="L38" s="119">
        <v>2</v>
      </c>
      <c r="M38" s="120">
        <v>19940</v>
      </c>
      <c r="N38" s="120">
        <v>368890</v>
      </c>
    </row>
    <row r="39" spans="1:14" ht="12.6" customHeight="1">
      <c r="A39" s="58"/>
      <c r="B39" s="46" t="s">
        <v>197</v>
      </c>
      <c r="C39" s="59" t="s">
        <v>198</v>
      </c>
      <c r="D39" s="121">
        <v>2.4500000000000002</v>
      </c>
      <c r="E39" s="121">
        <v>2.4500000000000002</v>
      </c>
      <c r="F39" s="121">
        <v>2.4</v>
      </c>
      <c r="G39" s="121">
        <v>2.4</v>
      </c>
      <c r="H39" s="121">
        <v>2.5</v>
      </c>
      <c r="I39" s="121">
        <v>2.4</v>
      </c>
      <c r="J39" s="121">
        <v>2.5</v>
      </c>
      <c r="K39" s="122">
        <v>-4</v>
      </c>
      <c r="L39" s="119">
        <v>2</v>
      </c>
      <c r="M39" s="120">
        <v>2687811</v>
      </c>
      <c r="N39" s="120">
        <v>6450846.4000000004</v>
      </c>
    </row>
    <row r="40" spans="1:14" ht="12.6" customHeight="1">
      <c r="A40" s="58"/>
      <c r="B40" s="46" t="s">
        <v>267</v>
      </c>
      <c r="C40" s="59" t="s">
        <v>268</v>
      </c>
      <c r="D40" s="121">
        <v>2.2000000000000002</v>
      </c>
      <c r="E40" s="121">
        <v>2.2000000000000002</v>
      </c>
      <c r="F40" s="121">
        <v>2.2000000000000002</v>
      </c>
      <c r="G40" s="121">
        <v>2.2000000000000002</v>
      </c>
      <c r="H40" s="121">
        <v>2.2000000000000002</v>
      </c>
      <c r="I40" s="121">
        <v>2.2000000000000002</v>
      </c>
      <c r="J40" s="121">
        <v>2.2000000000000002</v>
      </c>
      <c r="K40" s="122">
        <v>0</v>
      </c>
      <c r="L40" s="119">
        <v>24</v>
      </c>
      <c r="M40" s="120">
        <v>38871038</v>
      </c>
      <c r="N40" s="120">
        <v>85516283.599999994</v>
      </c>
    </row>
    <row r="41" spans="1:14" ht="12.6" customHeight="1">
      <c r="A41" s="58"/>
      <c r="B41" s="46" t="s">
        <v>124</v>
      </c>
      <c r="C41" s="59" t="s">
        <v>125</v>
      </c>
      <c r="D41" s="121">
        <v>1.9</v>
      </c>
      <c r="E41" s="121">
        <v>1.9</v>
      </c>
      <c r="F41" s="121">
        <v>1.9</v>
      </c>
      <c r="G41" s="121">
        <v>1.9</v>
      </c>
      <c r="H41" s="121">
        <v>1.9</v>
      </c>
      <c r="I41" s="121">
        <v>1.9</v>
      </c>
      <c r="J41" s="121">
        <v>1.9</v>
      </c>
      <c r="K41" s="122">
        <v>0</v>
      </c>
      <c r="L41" s="119">
        <v>1</v>
      </c>
      <c r="M41" s="120">
        <v>104329</v>
      </c>
      <c r="N41" s="120">
        <v>198225.1</v>
      </c>
    </row>
    <row r="42" spans="1:14" ht="12.6" customHeight="1">
      <c r="A42" s="58"/>
      <c r="B42" s="46" t="s">
        <v>189</v>
      </c>
      <c r="C42" s="59" t="s">
        <v>190</v>
      </c>
      <c r="D42" s="121">
        <v>5.5</v>
      </c>
      <c r="E42" s="121">
        <v>5.5</v>
      </c>
      <c r="F42" s="121">
        <v>5.5</v>
      </c>
      <c r="G42" s="121">
        <v>5.5</v>
      </c>
      <c r="H42" s="121">
        <v>5.5</v>
      </c>
      <c r="I42" s="121">
        <v>5.5</v>
      </c>
      <c r="J42" s="121">
        <v>5.5</v>
      </c>
      <c r="K42" s="122">
        <v>0</v>
      </c>
      <c r="L42" s="119">
        <v>2</v>
      </c>
      <c r="M42" s="120">
        <v>12711</v>
      </c>
      <c r="N42" s="120">
        <v>69910.5</v>
      </c>
    </row>
    <row r="43" spans="1:14" ht="12.6" customHeight="1">
      <c r="A43" s="58"/>
      <c r="B43" s="46" t="s">
        <v>175</v>
      </c>
      <c r="C43" s="59" t="s">
        <v>140</v>
      </c>
      <c r="D43" s="121">
        <v>2.2799999999999998</v>
      </c>
      <c r="E43" s="121">
        <v>2.2999999999999998</v>
      </c>
      <c r="F43" s="121">
        <v>2.2799999999999998</v>
      </c>
      <c r="G43" s="121">
        <v>2.2999999999999998</v>
      </c>
      <c r="H43" s="121">
        <v>2.29</v>
      </c>
      <c r="I43" s="121">
        <v>2.2999999999999998</v>
      </c>
      <c r="J43" s="121">
        <v>2.2799999999999998</v>
      </c>
      <c r="K43" s="122">
        <v>0.88</v>
      </c>
      <c r="L43" s="119">
        <v>2</v>
      </c>
      <c r="M43" s="120">
        <v>23581</v>
      </c>
      <c r="N43" s="120">
        <v>54193.1</v>
      </c>
    </row>
    <row r="44" spans="1:14" ht="12.6" customHeight="1">
      <c r="A44" s="58"/>
      <c r="B44" s="203" t="s">
        <v>91</v>
      </c>
      <c r="C44" s="204"/>
      <c r="D44" s="205"/>
      <c r="E44" s="208"/>
      <c r="F44" s="208"/>
      <c r="G44" s="208"/>
      <c r="H44" s="208"/>
      <c r="I44" s="208"/>
      <c r="J44" s="208"/>
      <c r="K44" s="207"/>
      <c r="L44" s="65">
        <f>SUM(L37:L43)</f>
        <v>190</v>
      </c>
      <c r="M44" s="65">
        <f>SUM(M37:M43)</f>
        <v>66681568</v>
      </c>
      <c r="N44" s="65">
        <f>SUM(N37:N43)</f>
        <v>244797545.63</v>
      </c>
    </row>
    <row r="45" spans="1:14" ht="12.6" customHeight="1">
      <c r="A45" s="58"/>
      <c r="B45" s="212" t="s">
        <v>31</v>
      </c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4"/>
    </row>
    <row r="46" spans="1:14" ht="12.6" customHeight="1">
      <c r="A46" s="58"/>
      <c r="B46" s="46" t="s">
        <v>156</v>
      </c>
      <c r="C46" s="59" t="s">
        <v>157</v>
      </c>
      <c r="D46" s="121">
        <v>11.75</v>
      </c>
      <c r="E46" s="121">
        <v>11.75</v>
      </c>
      <c r="F46" s="121">
        <v>11.75</v>
      </c>
      <c r="G46" s="121">
        <v>11.75</v>
      </c>
      <c r="H46" s="121">
        <v>11.7</v>
      </c>
      <c r="I46" s="121">
        <v>11.75</v>
      </c>
      <c r="J46" s="121">
        <v>11.7</v>
      </c>
      <c r="K46" s="122">
        <v>0.43</v>
      </c>
      <c r="L46" s="119">
        <v>1</v>
      </c>
      <c r="M46" s="120">
        <v>500</v>
      </c>
      <c r="N46" s="120">
        <v>5875</v>
      </c>
    </row>
    <row r="47" spans="1:14" ht="12.6" customHeight="1">
      <c r="A47" s="58"/>
      <c r="B47" s="46" t="s">
        <v>115</v>
      </c>
      <c r="C47" s="59" t="s">
        <v>114</v>
      </c>
      <c r="D47" s="121">
        <v>9</v>
      </c>
      <c r="E47" s="121">
        <v>9</v>
      </c>
      <c r="F47" s="121">
        <v>9</v>
      </c>
      <c r="G47" s="121">
        <v>9</v>
      </c>
      <c r="H47" s="121">
        <v>9.08</v>
      </c>
      <c r="I47" s="121">
        <v>9</v>
      </c>
      <c r="J47" s="121">
        <v>9.0500000000000007</v>
      </c>
      <c r="K47" s="122">
        <v>-0.55000000000000004</v>
      </c>
      <c r="L47" s="119">
        <v>3</v>
      </c>
      <c r="M47" s="120">
        <v>150000</v>
      </c>
      <c r="N47" s="120">
        <v>1350000</v>
      </c>
    </row>
    <row r="48" spans="1:14" ht="12.6" customHeight="1">
      <c r="A48" s="58"/>
      <c r="B48" s="46" t="s">
        <v>99</v>
      </c>
      <c r="C48" s="59" t="s">
        <v>100</v>
      </c>
      <c r="D48" s="121">
        <v>22.99</v>
      </c>
      <c r="E48" s="121">
        <v>22.99</v>
      </c>
      <c r="F48" s="121">
        <v>22.98</v>
      </c>
      <c r="G48" s="121">
        <v>22.99</v>
      </c>
      <c r="H48" s="121">
        <v>22.99</v>
      </c>
      <c r="I48" s="121">
        <v>22.98</v>
      </c>
      <c r="J48" s="121">
        <v>22.99</v>
      </c>
      <c r="K48" s="122">
        <v>-0.04</v>
      </c>
      <c r="L48" s="119">
        <v>2</v>
      </c>
      <c r="M48" s="120">
        <v>25000</v>
      </c>
      <c r="N48" s="120">
        <v>574745.68000000005</v>
      </c>
    </row>
    <row r="49" spans="1:14" ht="12.6" customHeight="1">
      <c r="A49" s="58"/>
      <c r="B49" s="46" t="s">
        <v>244</v>
      </c>
      <c r="C49" s="59" t="s">
        <v>245</v>
      </c>
      <c r="D49" s="121">
        <v>13.8</v>
      </c>
      <c r="E49" s="121">
        <v>13.8</v>
      </c>
      <c r="F49" s="121">
        <v>13.8</v>
      </c>
      <c r="G49" s="121">
        <v>13.8</v>
      </c>
      <c r="H49" s="121">
        <v>13.8</v>
      </c>
      <c r="I49" s="121">
        <v>13.8</v>
      </c>
      <c r="J49" s="121">
        <v>13.8</v>
      </c>
      <c r="K49" s="122">
        <v>0</v>
      </c>
      <c r="L49" s="119">
        <v>1</v>
      </c>
      <c r="M49" s="120">
        <v>367</v>
      </c>
      <c r="N49" s="120">
        <v>5064.6000000000004</v>
      </c>
    </row>
    <row r="50" spans="1:14" ht="12.6" customHeight="1">
      <c r="A50" s="58"/>
      <c r="B50" s="203" t="s">
        <v>92</v>
      </c>
      <c r="C50" s="204"/>
      <c r="D50" s="205"/>
      <c r="E50" s="208"/>
      <c r="F50" s="208"/>
      <c r="G50" s="208"/>
      <c r="H50" s="208"/>
      <c r="I50" s="208"/>
      <c r="J50" s="208"/>
      <c r="K50" s="207"/>
      <c r="L50" s="64">
        <f>SUM(L46:L49)</f>
        <v>7</v>
      </c>
      <c r="M50" s="61">
        <f>SUM(M46:M49)</f>
        <v>175867</v>
      </c>
      <c r="N50" s="61">
        <f>SUM(N46:N49)</f>
        <v>1935685.2800000003</v>
      </c>
    </row>
    <row r="51" spans="1:14" ht="12.6" customHeight="1">
      <c r="A51" s="58"/>
      <c r="B51" s="212" t="s">
        <v>85</v>
      </c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4"/>
    </row>
    <row r="52" spans="1:14" ht="12.6" customHeight="1">
      <c r="A52" s="58"/>
      <c r="B52" s="46" t="s">
        <v>263</v>
      </c>
      <c r="C52" s="59" t="s">
        <v>264</v>
      </c>
      <c r="D52" s="63">
        <v>8.4700000000000006</v>
      </c>
      <c r="E52" s="63">
        <v>8.85</v>
      </c>
      <c r="F52" s="63">
        <v>8.41</v>
      </c>
      <c r="G52" s="63">
        <v>8.52</v>
      </c>
      <c r="H52" s="63">
        <v>8.3000000000000007</v>
      </c>
      <c r="I52" s="95">
        <v>8.6</v>
      </c>
      <c r="J52" s="95">
        <v>8.4700000000000006</v>
      </c>
      <c r="K52" s="98">
        <v>1.53</v>
      </c>
      <c r="L52" s="99">
        <v>22</v>
      </c>
      <c r="M52" s="100">
        <v>299270</v>
      </c>
      <c r="N52" s="100">
        <v>2550277.56</v>
      </c>
    </row>
    <row r="53" spans="1:14" ht="12.6" customHeight="1">
      <c r="A53" s="58"/>
      <c r="B53" s="46" t="s">
        <v>209</v>
      </c>
      <c r="C53" s="59" t="s">
        <v>210</v>
      </c>
      <c r="D53" s="63">
        <v>4.5</v>
      </c>
      <c r="E53" s="121">
        <v>4.5</v>
      </c>
      <c r="F53" s="121">
        <v>4.3</v>
      </c>
      <c r="G53" s="121">
        <v>4.3</v>
      </c>
      <c r="H53" s="63">
        <v>4.45</v>
      </c>
      <c r="I53" s="121">
        <v>4.3</v>
      </c>
      <c r="J53" s="121">
        <v>4.45</v>
      </c>
      <c r="K53" s="122">
        <v>-3.37</v>
      </c>
      <c r="L53" s="119">
        <v>12</v>
      </c>
      <c r="M53" s="120">
        <v>200397</v>
      </c>
      <c r="N53" s="120">
        <v>861828.75</v>
      </c>
    </row>
    <row r="54" spans="1:14" ht="12.6" customHeight="1">
      <c r="A54" s="58"/>
      <c r="B54" s="203" t="s">
        <v>217</v>
      </c>
      <c r="C54" s="204"/>
      <c r="D54" s="205"/>
      <c r="E54" s="208"/>
      <c r="F54" s="208"/>
      <c r="G54" s="208"/>
      <c r="H54" s="208"/>
      <c r="I54" s="208"/>
      <c r="J54" s="208"/>
      <c r="K54" s="207"/>
      <c r="L54" s="64">
        <f>SUM(L52:L53)</f>
        <v>34</v>
      </c>
      <c r="M54" s="61">
        <f>SUM(M52:M53)</f>
        <v>499667</v>
      </c>
      <c r="N54" s="61">
        <f>SUM(N52:N53)</f>
        <v>3412106.31</v>
      </c>
    </row>
    <row r="55" spans="1:14" s="52" customFormat="1" ht="12.6" customHeight="1">
      <c r="B55" s="66" t="s">
        <v>32</v>
      </c>
      <c r="C55" s="209"/>
      <c r="D55" s="210"/>
      <c r="E55" s="210"/>
      <c r="F55" s="210"/>
      <c r="G55" s="210"/>
      <c r="H55" s="210"/>
      <c r="I55" s="210"/>
      <c r="J55" s="210"/>
      <c r="K55" s="211"/>
      <c r="L55" s="67">
        <f>L54+L50+L44+L35+L24+L20+L28</f>
        <v>1091</v>
      </c>
      <c r="M55" s="67">
        <f>M54+M50+M44+M35+M24+M20+M28</f>
        <v>911124581</v>
      </c>
      <c r="N55" s="67">
        <f>N54+N50+N44+N35+N24+N20+N28</f>
        <v>1424342099.4499998</v>
      </c>
    </row>
    <row r="56" spans="1:14" s="52" customFormat="1" ht="22.5" customHeight="1">
      <c r="A56" s="51"/>
      <c r="B56" s="215" t="s">
        <v>316</v>
      </c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7"/>
    </row>
    <row r="57" spans="1:14" s="52" customFormat="1" ht="41.25" customHeight="1">
      <c r="B57" s="53" t="s">
        <v>15</v>
      </c>
      <c r="C57" s="54" t="s">
        <v>20</v>
      </c>
      <c r="D57" s="54" t="s">
        <v>21</v>
      </c>
      <c r="E57" s="54" t="s">
        <v>22</v>
      </c>
      <c r="F57" s="54" t="s">
        <v>23</v>
      </c>
      <c r="G57" s="54" t="s">
        <v>24</v>
      </c>
      <c r="H57" s="54" t="s">
        <v>25</v>
      </c>
      <c r="I57" s="54" t="s">
        <v>19</v>
      </c>
      <c r="J57" s="54" t="s">
        <v>26</v>
      </c>
      <c r="K57" s="55" t="s">
        <v>27</v>
      </c>
      <c r="L57" s="56" t="s">
        <v>28</v>
      </c>
      <c r="M57" s="56" t="s">
        <v>18</v>
      </c>
      <c r="N57" s="57" t="s">
        <v>7</v>
      </c>
    </row>
    <row r="58" spans="1:14" s="52" customFormat="1" ht="14.1" customHeight="1">
      <c r="B58" s="212" t="s">
        <v>29</v>
      </c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4"/>
    </row>
    <row r="59" spans="1:14" ht="14.1" customHeight="1">
      <c r="A59" s="58"/>
      <c r="B59" s="46" t="s">
        <v>239</v>
      </c>
      <c r="C59" s="59" t="s">
        <v>238</v>
      </c>
      <c r="D59" s="121">
        <v>0.2</v>
      </c>
      <c r="E59" s="121">
        <v>0.2</v>
      </c>
      <c r="F59" s="121">
        <v>0.2</v>
      </c>
      <c r="G59" s="121">
        <v>0.2</v>
      </c>
      <c r="H59" s="121">
        <v>0.2</v>
      </c>
      <c r="I59" s="121">
        <v>0.2</v>
      </c>
      <c r="J59" s="121">
        <v>0.2</v>
      </c>
      <c r="K59" s="122">
        <v>0</v>
      </c>
      <c r="L59" s="119">
        <v>4</v>
      </c>
      <c r="M59" s="120">
        <v>1292245</v>
      </c>
      <c r="N59" s="120">
        <v>258449</v>
      </c>
    </row>
    <row r="60" spans="1:14" ht="14.1" customHeight="1">
      <c r="A60" s="58"/>
      <c r="B60" s="46" t="s">
        <v>164</v>
      </c>
      <c r="C60" s="59" t="s">
        <v>165</v>
      </c>
      <c r="D60" s="121">
        <v>0.1</v>
      </c>
      <c r="E60" s="121">
        <v>0.1</v>
      </c>
      <c r="F60" s="121">
        <v>0.1</v>
      </c>
      <c r="G60" s="121">
        <v>0.1</v>
      </c>
      <c r="H60" s="121">
        <v>0.1</v>
      </c>
      <c r="I60" s="121">
        <v>0.1</v>
      </c>
      <c r="J60" s="121">
        <v>0.1</v>
      </c>
      <c r="K60" s="122">
        <v>0</v>
      </c>
      <c r="L60" s="119">
        <v>1</v>
      </c>
      <c r="M60" s="120">
        <v>100000</v>
      </c>
      <c r="N60" s="120">
        <v>10000</v>
      </c>
    </row>
    <row r="61" spans="1:14" ht="14.1" customHeight="1">
      <c r="A61" s="58"/>
      <c r="B61" s="46" t="s">
        <v>177</v>
      </c>
      <c r="C61" s="59" t="s">
        <v>176</v>
      </c>
      <c r="D61" s="121">
        <v>0.31</v>
      </c>
      <c r="E61" s="121">
        <v>0.31</v>
      </c>
      <c r="F61" s="121">
        <v>0.31</v>
      </c>
      <c r="G61" s="121">
        <v>0.31</v>
      </c>
      <c r="H61" s="121">
        <v>0.31</v>
      </c>
      <c r="I61" s="121">
        <v>0.31</v>
      </c>
      <c r="J61" s="121">
        <v>0.31</v>
      </c>
      <c r="K61" s="122">
        <v>0</v>
      </c>
      <c r="L61" s="119">
        <v>2</v>
      </c>
      <c r="M61" s="120">
        <v>48098</v>
      </c>
      <c r="N61" s="120">
        <v>14910.38</v>
      </c>
    </row>
    <row r="62" spans="1:14" ht="14.1" customHeight="1">
      <c r="A62" s="58"/>
      <c r="B62" s="203" t="s">
        <v>89</v>
      </c>
      <c r="C62" s="204"/>
      <c r="D62" s="205"/>
      <c r="E62" s="208"/>
      <c r="F62" s="208"/>
      <c r="G62" s="208"/>
      <c r="H62" s="208"/>
      <c r="I62" s="208"/>
      <c r="J62" s="208"/>
      <c r="K62" s="207"/>
      <c r="L62" s="65">
        <f>SUM(L59:L61)</f>
        <v>7</v>
      </c>
      <c r="M62" s="65">
        <f>SUM(M59:M61)</f>
        <v>1440343</v>
      </c>
      <c r="N62" s="65">
        <f>SUM(N59:N61)</f>
        <v>283359.38</v>
      </c>
    </row>
    <row r="63" spans="1:14" s="52" customFormat="1" ht="14.1" customHeight="1">
      <c r="B63" s="212" t="s">
        <v>94</v>
      </c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4"/>
    </row>
    <row r="64" spans="1:14" ht="14.1" customHeight="1">
      <c r="A64" s="58"/>
      <c r="B64" s="46" t="s">
        <v>273</v>
      </c>
      <c r="C64" s="59" t="s">
        <v>274</v>
      </c>
      <c r="D64" s="121">
        <v>4.5999999999999996</v>
      </c>
      <c r="E64" s="121">
        <v>4.5999999999999996</v>
      </c>
      <c r="F64" s="121">
        <v>4.5999999999999996</v>
      </c>
      <c r="G64" s="121">
        <v>4.5999999999999996</v>
      </c>
      <c r="H64" s="121">
        <v>4.63</v>
      </c>
      <c r="I64" s="121">
        <v>4.5999999999999996</v>
      </c>
      <c r="J64" s="121">
        <v>4.5999999999999996</v>
      </c>
      <c r="K64" s="122">
        <v>0</v>
      </c>
      <c r="L64" s="119">
        <v>4</v>
      </c>
      <c r="M64" s="120">
        <v>1081</v>
      </c>
      <c r="N64" s="120">
        <v>4972.6000000000004</v>
      </c>
    </row>
    <row r="65" spans="1:14" ht="14.1" customHeight="1">
      <c r="A65" s="58"/>
      <c r="B65" s="203" t="s">
        <v>277</v>
      </c>
      <c r="C65" s="204"/>
      <c r="D65" s="205"/>
      <c r="E65" s="208"/>
      <c r="F65" s="208"/>
      <c r="G65" s="208"/>
      <c r="H65" s="208"/>
      <c r="I65" s="208"/>
      <c r="J65" s="208"/>
      <c r="K65" s="207"/>
      <c r="L65" s="65">
        <f>SUM(L64)</f>
        <v>4</v>
      </c>
      <c r="M65" s="65">
        <f>SUM(M64)</f>
        <v>1081</v>
      </c>
      <c r="N65" s="65">
        <f>SUM(N64)</f>
        <v>4972.6000000000004</v>
      </c>
    </row>
    <row r="66" spans="1:14" ht="14.1" customHeight="1">
      <c r="A66" s="58"/>
      <c r="B66" s="212" t="s">
        <v>84</v>
      </c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4"/>
    </row>
    <row r="67" spans="1:14" ht="14.1" customHeight="1">
      <c r="A67" s="58"/>
      <c r="B67" s="46" t="s">
        <v>35</v>
      </c>
      <c r="C67" s="59" t="s">
        <v>36</v>
      </c>
      <c r="D67" s="86">
        <v>2.7</v>
      </c>
      <c r="E67" s="86">
        <v>2.78</v>
      </c>
      <c r="F67" s="86">
        <v>2.7</v>
      </c>
      <c r="G67" s="86">
        <v>2.71</v>
      </c>
      <c r="H67" s="86">
        <v>2.76</v>
      </c>
      <c r="I67" s="86">
        <v>2.78</v>
      </c>
      <c r="J67" s="86">
        <v>2.75</v>
      </c>
      <c r="K67" s="91">
        <v>1.0900000000000001</v>
      </c>
      <c r="L67" s="92">
        <v>17</v>
      </c>
      <c r="M67" s="93">
        <v>5365720</v>
      </c>
      <c r="N67" s="93">
        <v>14525090.890000001</v>
      </c>
    </row>
    <row r="68" spans="1:14" ht="14.1" customHeight="1">
      <c r="A68" s="58"/>
      <c r="B68" s="203" t="s">
        <v>91</v>
      </c>
      <c r="C68" s="204"/>
      <c r="D68" s="205"/>
      <c r="E68" s="208"/>
      <c r="F68" s="208"/>
      <c r="G68" s="208"/>
      <c r="H68" s="208"/>
      <c r="I68" s="208"/>
      <c r="J68" s="208"/>
      <c r="K68" s="207"/>
      <c r="L68" s="65">
        <f>SUM(L67:L67)</f>
        <v>17</v>
      </c>
      <c r="M68" s="65">
        <f>SUM(M67:M67)</f>
        <v>5365720</v>
      </c>
      <c r="N68" s="65">
        <f>SUM(N67:N67)</f>
        <v>14525090.890000001</v>
      </c>
    </row>
    <row r="69" spans="1:14" ht="14.1" customHeight="1">
      <c r="A69" s="58"/>
      <c r="B69" s="212" t="s">
        <v>31</v>
      </c>
      <c r="C69" s="218"/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4"/>
    </row>
    <row r="70" spans="1:14" ht="14.1" customHeight="1">
      <c r="A70" s="58"/>
      <c r="B70" s="46" t="s">
        <v>147</v>
      </c>
      <c r="C70" s="59" t="s">
        <v>148</v>
      </c>
      <c r="D70" s="81">
        <v>32.200000000000003</v>
      </c>
      <c r="E70" s="81">
        <v>32.200000000000003</v>
      </c>
      <c r="F70" s="81">
        <v>32.200000000000003</v>
      </c>
      <c r="G70" s="86">
        <v>32.200000000000003</v>
      </c>
      <c r="H70" s="86">
        <v>32.200000000000003</v>
      </c>
      <c r="I70" s="86">
        <v>32.200000000000003</v>
      </c>
      <c r="J70" s="81">
        <v>32.200000000000003</v>
      </c>
      <c r="K70" s="82">
        <v>0</v>
      </c>
      <c r="L70" s="83">
        <v>2</v>
      </c>
      <c r="M70" s="84">
        <v>462</v>
      </c>
      <c r="N70" s="84">
        <v>14876.4</v>
      </c>
    </row>
    <row r="71" spans="1:14" ht="14.1" customHeight="1">
      <c r="A71" s="58"/>
      <c r="B71" s="203" t="s">
        <v>92</v>
      </c>
      <c r="C71" s="204"/>
      <c r="D71" s="205"/>
      <c r="E71" s="206"/>
      <c r="F71" s="206"/>
      <c r="G71" s="206"/>
      <c r="H71" s="206"/>
      <c r="I71" s="206"/>
      <c r="J71" s="206"/>
      <c r="K71" s="207"/>
      <c r="L71" s="65">
        <f>L70</f>
        <v>2</v>
      </c>
      <c r="M71" s="65">
        <f t="shared" ref="M71:N71" si="0">M70</f>
        <v>462</v>
      </c>
      <c r="N71" s="65">
        <f t="shared" si="0"/>
        <v>14876.4</v>
      </c>
    </row>
    <row r="72" spans="1:14" s="52" customFormat="1" ht="14.1" customHeight="1">
      <c r="B72" s="66" t="s">
        <v>135</v>
      </c>
      <c r="C72" s="209"/>
      <c r="D72" s="219"/>
      <c r="E72" s="219"/>
      <c r="F72" s="219"/>
      <c r="G72" s="219"/>
      <c r="H72" s="219"/>
      <c r="I72" s="219"/>
      <c r="J72" s="219"/>
      <c r="K72" s="211"/>
      <c r="L72" s="67">
        <f>L68+L62+L65+L71</f>
        <v>30</v>
      </c>
      <c r="M72" s="67">
        <f t="shared" ref="M72:N72" si="1">M68+M62+M65+M71</f>
        <v>6807606</v>
      </c>
      <c r="N72" s="67">
        <f t="shared" si="1"/>
        <v>14828299.270000001</v>
      </c>
    </row>
    <row r="73" spans="1:14" s="52" customFormat="1" ht="19.5" customHeight="1">
      <c r="A73" s="51"/>
      <c r="B73" s="215" t="s">
        <v>317</v>
      </c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7"/>
    </row>
    <row r="74" spans="1:14" s="52" customFormat="1" ht="48" customHeight="1">
      <c r="B74" s="53" t="s">
        <v>15</v>
      </c>
      <c r="C74" s="54" t="s">
        <v>20</v>
      </c>
      <c r="D74" s="54" t="s">
        <v>21</v>
      </c>
      <c r="E74" s="54" t="s">
        <v>22</v>
      </c>
      <c r="F74" s="54" t="s">
        <v>23</v>
      </c>
      <c r="G74" s="54" t="s">
        <v>24</v>
      </c>
      <c r="H74" s="54" t="s">
        <v>25</v>
      </c>
      <c r="I74" s="54" t="s">
        <v>19</v>
      </c>
      <c r="J74" s="54" t="s">
        <v>26</v>
      </c>
      <c r="K74" s="55" t="s">
        <v>27</v>
      </c>
      <c r="L74" s="56" t="s">
        <v>28</v>
      </c>
      <c r="M74" s="56" t="s">
        <v>18</v>
      </c>
      <c r="N74" s="57" t="s">
        <v>7</v>
      </c>
    </row>
    <row r="75" spans="1:14" ht="14.1" customHeight="1">
      <c r="A75" s="58"/>
      <c r="B75" s="212" t="s">
        <v>84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4"/>
    </row>
    <row r="76" spans="1:14" ht="14.1" customHeight="1">
      <c r="A76" s="58"/>
      <c r="B76" s="46" t="s">
        <v>230</v>
      </c>
      <c r="C76" s="59" t="s">
        <v>231</v>
      </c>
      <c r="D76" s="86">
        <v>1.05</v>
      </c>
      <c r="E76" s="86">
        <v>1.06</v>
      </c>
      <c r="F76" s="86">
        <v>1.04</v>
      </c>
      <c r="G76" s="86">
        <v>1.05</v>
      </c>
      <c r="H76" s="86">
        <v>1.04</v>
      </c>
      <c r="I76" s="86">
        <v>1.06</v>
      </c>
      <c r="J76" s="86">
        <v>1.05</v>
      </c>
      <c r="K76" s="91">
        <v>0.95</v>
      </c>
      <c r="L76" s="92">
        <v>11</v>
      </c>
      <c r="M76" s="93">
        <v>5055409</v>
      </c>
      <c r="N76" s="93">
        <v>5307687.8</v>
      </c>
    </row>
    <row r="77" spans="1:14" ht="14.1" customHeight="1">
      <c r="A77" s="58"/>
      <c r="B77" s="46" t="s">
        <v>86</v>
      </c>
      <c r="C77" s="59" t="s">
        <v>42</v>
      </c>
      <c r="D77" s="86">
        <v>1.7</v>
      </c>
      <c r="E77" s="86">
        <v>1.7</v>
      </c>
      <c r="F77" s="86">
        <v>1.7</v>
      </c>
      <c r="G77" s="86">
        <v>1.7</v>
      </c>
      <c r="H77" s="86">
        <v>1.7</v>
      </c>
      <c r="I77" s="86">
        <v>1.7</v>
      </c>
      <c r="J77" s="86">
        <v>1.7</v>
      </c>
      <c r="K77" s="91">
        <v>0</v>
      </c>
      <c r="L77" s="92">
        <v>4</v>
      </c>
      <c r="M77" s="93">
        <v>78546</v>
      </c>
      <c r="N77" s="93">
        <v>133528.20000000001</v>
      </c>
    </row>
    <row r="78" spans="1:14" ht="14.1" customHeight="1">
      <c r="A78" s="58"/>
      <c r="B78" s="203" t="s">
        <v>91</v>
      </c>
      <c r="C78" s="204"/>
      <c r="D78" s="205"/>
      <c r="E78" s="208"/>
      <c r="F78" s="208"/>
      <c r="G78" s="208"/>
      <c r="H78" s="208"/>
      <c r="I78" s="208"/>
      <c r="J78" s="208"/>
      <c r="K78" s="207"/>
      <c r="L78" s="65">
        <f>SUM(L76:L77)</f>
        <v>15</v>
      </c>
      <c r="M78" s="65">
        <f>SUM(M76:M77)</f>
        <v>5133955</v>
      </c>
      <c r="N78" s="65">
        <f>SUM(N76:N77)</f>
        <v>5441216</v>
      </c>
    </row>
    <row r="79" spans="1:14" ht="14.1" customHeight="1">
      <c r="A79" s="58"/>
      <c r="B79" s="212" t="s">
        <v>84</v>
      </c>
      <c r="C79" s="218"/>
      <c r="D79" s="218"/>
      <c r="E79" s="218"/>
      <c r="F79" s="218"/>
      <c r="G79" s="218"/>
      <c r="H79" s="218"/>
      <c r="I79" s="218"/>
      <c r="J79" s="218"/>
      <c r="K79" s="218"/>
      <c r="L79" s="218"/>
      <c r="M79" s="218"/>
      <c r="N79" s="214"/>
    </row>
    <row r="80" spans="1:14" ht="14.1" customHeight="1">
      <c r="A80" s="58"/>
      <c r="B80" s="101" t="s">
        <v>170</v>
      </c>
      <c r="C80" s="102" t="s">
        <v>171</v>
      </c>
      <c r="D80" s="95">
        <v>1.34</v>
      </c>
      <c r="E80" s="94">
        <v>1.38</v>
      </c>
      <c r="F80" s="95">
        <v>1.34</v>
      </c>
      <c r="G80" s="95">
        <v>1.36</v>
      </c>
      <c r="H80" s="95">
        <v>1.4</v>
      </c>
      <c r="I80" s="95">
        <v>1.35</v>
      </c>
      <c r="J80" s="95">
        <v>1.4</v>
      </c>
      <c r="K80" s="98">
        <v>-3.57</v>
      </c>
      <c r="L80" s="99">
        <v>17</v>
      </c>
      <c r="M80" s="100">
        <v>7299816</v>
      </c>
      <c r="N80" s="100">
        <v>9943578.3300000001</v>
      </c>
    </row>
    <row r="81" spans="1:14" ht="14.1" customHeight="1">
      <c r="A81" s="58"/>
      <c r="B81" s="101" t="s">
        <v>284</v>
      </c>
      <c r="C81" s="102" t="s">
        <v>283</v>
      </c>
      <c r="D81" s="95">
        <v>2.63</v>
      </c>
      <c r="E81" s="94">
        <v>2.63</v>
      </c>
      <c r="F81" s="95">
        <v>2.6</v>
      </c>
      <c r="G81" s="95">
        <v>2.61</v>
      </c>
      <c r="H81" s="95">
        <v>2.65</v>
      </c>
      <c r="I81" s="95">
        <v>2.6</v>
      </c>
      <c r="J81" s="95">
        <v>2.64</v>
      </c>
      <c r="K81" s="98">
        <v>-1.52</v>
      </c>
      <c r="L81" s="99">
        <v>4</v>
      </c>
      <c r="M81" s="100">
        <v>300000</v>
      </c>
      <c r="N81" s="100">
        <v>783000</v>
      </c>
    </row>
    <row r="82" spans="1:14" ht="14.1" customHeight="1">
      <c r="A82" s="58"/>
      <c r="B82" s="101" t="s">
        <v>246</v>
      </c>
      <c r="C82" s="102" t="s">
        <v>247</v>
      </c>
      <c r="D82" s="94">
        <v>1.86</v>
      </c>
      <c r="E82" s="94">
        <v>1.86</v>
      </c>
      <c r="F82" s="95">
        <v>1.86</v>
      </c>
      <c r="G82" s="95">
        <v>1.86</v>
      </c>
      <c r="H82" s="95">
        <v>1.87</v>
      </c>
      <c r="I82" s="95">
        <v>1.86</v>
      </c>
      <c r="J82" s="95">
        <v>1.87</v>
      </c>
      <c r="K82" s="98">
        <v>-0.53</v>
      </c>
      <c r="L82" s="99">
        <v>2</v>
      </c>
      <c r="M82" s="100">
        <v>140995</v>
      </c>
      <c r="N82" s="100">
        <v>262250.7</v>
      </c>
    </row>
    <row r="83" spans="1:14" ht="14.1" customHeight="1">
      <c r="A83" s="58"/>
      <c r="B83" s="101" t="s">
        <v>38</v>
      </c>
      <c r="C83" s="102" t="s">
        <v>39</v>
      </c>
      <c r="D83" s="94">
        <v>1.24</v>
      </c>
      <c r="E83" s="94">
        <v>1.26</v>
      </c>
      <c r="F83" s="95">
        <v>1.24</v>
      </c>
      <c r="G83" s="95">
        <v>1.25</v>
      </c>
      <c r="H83" s="95">
        <v>1.26</v>
      </c>
      <c r="I83" s="95">
        <v>1.24</v>
      </c>
      <c r="J83" s="95">
        <v>1.26</v>
      </c>
      <c r="K83" s="98">
        <v>-1.59</v>
      </c>
      <c r="L83" s="99">
        <v>8</v>
      </c>
      <c r="M83" s="100">
        <v>4828595</v>
      </c>
      <c r="N83" s="100">
        <v>6027239.4199999999</v>
      </c>
    </row>
    <row r="84" spans="1:14" ht="14.1" customHeight="1">
      <c r="A84" s="58"/>
      <c r="B84" s="203" t="s">
        <v>91</v>
      </c>
      <c r="C84" s="204"/>
      <c r="D84" s="205"/>
      <c r="E84" s="206"/>
      <c r="F84" s="206"/>
      <c r="G84" s="206"/>
      <c r="H84" s="206"/>
      <c r="I84" s="206"/>
      <c r="J84" s="206"/>
      <c r="K84" s="207"/>
      <c r="L84" s="65">
        <f>SUM(L80:L83)</f>
        <v>31</v>
      </c>
      <c r="M84" s="65">
        <f>SUM(M80:M83)</f>
        <v>12569406</v>
      </c>
      <c r="N84" s="65">
        <f>SUM(N80:N83)</f>
        <v>17016068.449999999</v>
      </c>
    </row>
    <row r="85" spans="1:14" ht="14.1" customHeight="1">
      <c r="A85" s="58"/>
      <c r="B85" s="212" t="s">
        <v>31</v>
      </c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4"/>
    </row>
    <row r="86" spans="1:14" ht="14.1" customHeight="1">
      <c r="A86" s="58"/>
      <c r="B86" s="101" t="s">
        <v>271</v>
      </c>
      <c r="C86" s="102" t="s">
        <v>272</v>
      </c>
      <c r="D86" s="81">
        <v>18.2</v>
      </c>
      <c r="E86" s="81">
        <v>18.2</v>
      </c>
      <c r="F86" s="81">
        <v>18.2</v>
      </c>
      <c r="G86" s="86">
        <v>18.2</v>
      </c>
      <c r="H86" s="86">
        <v>18.2</v>
      </c>
      <c r="I86" s="86">
        <v>18.2</v>
      </c>
      <c r="J86" s="81">
        <v>18.2</v>
      </c>
      <c r="K86" s="82">
        <v>0</v>
      </c>
      <c r="L86" s="83">
        <v>4</v>
      </c>
      <c r="M86" s="84">
        <v>4395</v>
      </c>
      <c r="N86" s="84">
        <v>79989</v>
      </c>
    </row>
    <row r="87" spans="1:14" ht="14.1" customHeight="1">
      <c r="A87" s="58"/>
      <c r="B87" s="203" t="s">
        <v>92</v>
      </c>
      <c r="C87" s="204"/>
      <c r="D87" s="205"/>
      <c r="E87" s="206"/>
      <c r="F87" s="206"/>
      <c r="G87" s="206"/>
      <c r="H87" s="206"/>
      <c r="I87" s="206"/>
      <c r="J87" s="206"/>
      <c r="K87" s="207"/>
      <c r="L87" s="65">
        <f>L86</f>
        <v>4</v>
      </c>
      <c r="M87" s="65">
        <f t="shared" ref="M87:N87" si="2">M86</f>
        <v>4395</v>
      </c>
      <c r="N87" s="65">
        <f t="shared" si="2"/>
        <v>79989</v>
      </c>
    </row>
    <row r="88" spans="1:14" ht="14.1" customHeight="1">
      <c r="A88" s="58"/>
      <c r="B88" s="212" t="s">
        <v>85</v>
      </c>
      <c r="C88" s="218"/>
      <c r="D88" s="218"/>
      <c r="E88" s="218"/>
      <c r="F88" s="218"/>
      <c r="G88" s="218"/>
      <c r="H88" s="218"/>
      <c r="I88" s="218"/>
      <c r="J88" s="218"/>
      <c r="K88" s="218"/>
      <c r="L88" s="218"/>
      <c r="M88" s="218"/>
      <c r="N88" s="214"/>
    </row>
    <row r="89" spans="1:14" ht="14.1" customHeight="1">
      <c r="A89" s="58"/>
      <c r="B89" s="46" t="s">
        <v>224</v>
      </c>
      <c r="C89" s="59" t="s">
        <v>225</v>
      </c>
      <c r="D89" s="63">
        <v>4.88</v>
      </c>
      <c r="E89" s="81">
        <v>4.88</v>
      </c>
      <c r="F89" s="81">
        <v>4.84</v>
      </c>
      <c r="G89" s="81">
        <v>4.8600000000000003</v>
      </c>
      <c r="H89" s="81">
        <v>4.9000000000000004</v>
      </c>
      <c r="I89" s="81">
        <v>4.8499999999999996</v>
      </c>
      <c r="J89" s="81">
        <v>4.88</v>
      </c>
      <c r="K89" s="103">
        <v>-0.61</v>
      </c>
      <c r="L89" s="83">
        <v>25</v>
      </c>
      <c r="M89" s="84">
        <v>4050000</v>
      </c>
      <c r="N89" s="84">
        <v>19671000</v>
      </c>
    </row>
    <row r="90" spans="1:14" ht="14.1" customHeight="1">
      <c r="A90" s="58"/>
      <c r="B90" s="203" t="s">
        <v>217</v>
      </c>
      <c r="C90" s="204"/>
      <c r="D90" s="205"/>
      <c r="E90" s="206"/>
      <c r="F90" s="206"/>
      <c r="G90" s="206"/>
      <c r="H90" s="206"/>
      <c r="I90" s="206"/>
      <c r="J90" s="206"/>
      <c r="K90" s="207"/>
      <c r="L90" s="64">
        <f>L89</f>
        <v>25</v>
      </c>
      <c r="M90" s="64">
        <f t="shared" ref="M90:N90" si="3">M89</f>
        <v>4050000</v>
      </c>
      <c r="N90" s="84">
        <f t="shared" si="3"/>
        <v>19671000</v>
      </c>
    </row>
    <row r="91" spans="1:14" s="52" customFormat="1" ht="14.1" customHeight="1">
      <c r="B91" s="66" t="s">
        <v>71</v>
      </c>
      <c r="C91" s="209"/>
      <c r="D91" s="219"/>
      <c r="E91" s="219"/>
      <c r="F91" s="219"/>
      <c r="G91" s="219"/>
      <c r="H91" s="219"/>
      <c r="I91" s="219"/>
      <c r="J91" s="219"/>
      <c r="K91" s="211"/>
      <c r="L91" s="67">
        <f>L90+L87+L84+L78</f>
        <v>75</v>
      </c>
      <c r="M91" s="67">
        <f>M90+M87+M84+M78</f>
        <v>21757756</v>
      </c>
      <c r="N91" s="67">
        <f>N90+N87+N84+N78</f>
        <v>42208273.450000003</v>
      </c>
    </row>
    <row r="92" spans="1:14" s="52" customFormat="1" ht="14.1" customHeight="1">
      <c r="B92" s="66" t="s">
        <v>40</v>
      </c>
      <c r="C92" s="209"/>
      <c r="D92" s="219"/>
      <c r="E92" s="219"/>
      <c r="F92" s="219"/>
      <c r="G92" s="219"/>
      <c r="H92" s="219"/>
      <c r="I92" s="219"/>
      <c r="J92" s="219"/>
      <c r="K92" s="211"/>
      <c r="L92" s="67">
        <f>L91+L72+L55</f>
        <v>1196</v>
      </c>
      <c r="M92" s="67">
        <f>M91+M72+M55</f>
        <v>939689943</v>
      </c>
      <c r="N92" s="67">
        <f>N91+N72+N55</f>
        <v>1481378672.1699998</v>
      </c>
    </row>
    <row r="93" spans="1:14" ht="12.95" customHeight="1">
      <c r="A93" s="58"/>
      <c r="N93" s="72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ht="12.95" customHeight="1">
      <c r="A96" s="58"/>
    </row>
  </sheetData>
  <mergeCells count="52">
    <mergeCell ref="C72:K72"/>
    <mergeCell ref="C92:K92"/>
    <mergeCell ref="B73:N73"/>
    <mergeCell ref="C91:K91"/>
    <mergeCell ref="B79:N79"/>
    <mergeCell ref="B84:C84"/>
    <mergeCell ref="D84:K84"/>
    <mergeCell ref="B88:N88"/>
    <mergeCell ref="B90:C90"/>
    <mergeCell ref="D90:K90"/>
    <mergeCell ref="B87:C87"/>
    <mergeCell ref="D87:K87"/>
    <mergeCell ref="B85:N85"/>
    <mergeCell ref="B75:N75"/>
    <mergeCell ref="B78:C78"/>
    <mergeCell ref="D78:K78"/>
    <mergeCell ref="B1:N1"/>
    <mergeCell ref="B3:N3"/>
    <mergeCell ref="B20:C20"/>
    <mergeCell ref="D20:K20"/>
    <mergeCell ref="B21:N21"/>
    <mergeCell ref="B24:C24"/>
    <mergeCell ref="D24:K24"/>
    <mergeCell ref="B29:N29"/>
    <mergeCell ref="B35:C35"/>
    <mergeCell ref="D35:K35"/>
    <mergeCell ref="B25:N25"/>
    <mergeCell ref="B28:C28"/>
    <mergeCell ref="B69:N69"/>
    <mergeCell ref="D28:K28"/>
    <mergeCell ref="B58:N58"/>
    <mergeCell ref="B62:C62"/>
    <mergeCell ref="D62:K62"/>
    <mergeCell ref="B63:N63"/>
    <mergeCell ref="B66:N66"/>
    <mergeCell ref="B36:N36"/>
    <mergeCell ref="B71:C71"/>
    <mergeCell ref="D71:K71"/>
    <mergeCell ref="D44:K44"/>
    <mergeCell ref="B44:C44"/>
    <mergeCell ref="C55:K55"/>
    <mergeCell ref="B45:N45"/>
    <mergeCell ref="D50:K50"/>
    <mergeCell ref="B50:C50"/>
    <mergeCell ref="B51:N51"/>
    <mergeCell ref="B54:C54"/>
    <mergeCell ref="D54:K54"/>
    <mergeCell ref="B68:C68"/>
    <mergeCell ref="D68:K68"/>
    <mergeCell ref="B65:C65"/>
    <mergeCell ref="D65:K65"/>
    <mergeCell ref="B56:N5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8"/>
  <sheetViews>
    <sheetView zoomScale="115" zoomScaleNormal="115" workbookViewId="0">
      <selection activeCell="G10" sqref="G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23" t="s">
        <v>314</v>
      </c>
      <c r="B1" s="223"/>
      <c r="C1" s="223"/>
      <c r="D1" s="223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24" t="s">
        <v>29</v>
      </c>
      <c r="B3" s="225"/>
      <c r="C3" s="225"/>
      <c r="D3" s="226"/>
    </row>
    <row r="4" spans="1:4" ht="13.5" customHeight="1">
      <c r="A4" s="46" t="s">
        <v>145</v>
      </c>
      <c r="B4" s="59" t="s">
        <v>146</v>
      </c>
      <c r="C4" s="81">
        <v>1.1000000000000001</v>
      </c>
      <c r="D4" s="133">
        <v>1.1000000000000001</v>
      </c>
    </row>
    <row r="5" spans="1:4" ht="13.5" customHeight="1">
      <c r="A5" s="46" t="s">
        <v>279</v>
      </c>
      <c r="B5" s="59" t="s">
        <v>278</v>
      </c>
      <c r="C5" s="81">
        <v>0.14000000000000001</v>
      </c>
      <c r="D5" s="81">
        <v>0.14000000000000001</v>
      </c>
    </row>
    <row r="6" spans="1:4" ht="13.5" customHeight="1">
      <c r="A6" s="46" t="s">
        <v>193</v>
      </c>
      <c r="B6" s="59" t="s">
        <v>194</v>
      </c>
      <c r="C6" s="47">
        <v>0.78</v>
      </c>
      <c r="D6" s="47">
        <v>0.78</v>
      </c>
    </row>
    <row r="7" spans="1:4" ht="13.5" customHeight="1">
      <c r="A7" s="46" t="s">
        <v>183</v>
      </c>
      <c r="B7" s="59" t="s">
        <v>184</v>
      </c>
      <c r="C7" s="47">
        <v>2.2000000000000002</v>
      </c>
      <c r="D7" s="47">
        <v>2.2000000000000002</v>
      </c>
    </row>
    <row r="8" spans="1:4" ht="13.5" customHeight="1">
      <c r="A8" s="220" t="s">
        <v>94</v>
      </c>
      <c r="B8" s="221" t="s">
        <v>94</v>
      </c>
      <c r="C8" s="221"/>
      <c r="D8" s="222"/>
    </row>
    <row r="9" spans="1:4" ht="13.5" customHeight="1">
      <c r="A9" s="46" t="s">
        <v>215</v>
      </c>
      <c r="B9" s="59" t="s">
        <v>216</v>
      </c>
      <c r="C9" s="121">
        <v>0.43</v>
      </c>
      <c r="D9" s="121">
        <v>0.43</v>
      </c>
    </row>
    <row r="10" spans="1:4" ht="13.5" customHeight="1">
      <c r="A10" s="220" t="s">
        <v>83</v>
      </c>
      <c r="B10" s="221"/>
      <c r="C10" s="221"/>
      <c r="D10" s="222"/>
    </row>
    <row r="11" spans="1:4" ht="13.5" customHeight="1">
      <c r="A11" s="46" t="s">
        <v>187</v>
      </c>
      <c r="B11" s="59" t="s">
        <v>188</v>
      </c>
      <c r="C11" s="86">
        <v>0.63</v>
      </c>
      <c r="D11" s="86">
        <v>0.63</v>
      </c>
    </row>
    <row r="12" spans="1:4" ht="13.5" customHeight="1">
      <c r="A12" s="220" t="s">
        <v>84</v>
      </c>
      <c r="B12" s="221"/>
      <c r="C12" s="221"/>
      <c r="D12" s="222"/>
    </row>
    <row r="13" spans="1:4" ht="13.5" customHeight="1">
      <c r="A13" s="46" t="s">
        <v>172</v>
      </c>
      <c r="B13" s="59" t="s">
        <v>173</v>
      </c>
      <c r="C13" s="121">
        <v>2.4500000000000002</v>
      </c>
      <c r="D13" s="121">
        <v>2.4500000000000002</v>
      </c>
    </row>
    <row r="14" spans="1:4" ht="13.5" customHeight="1">
      <c r="A14" s="46" t="s">
        <v>97</v>
      </c>
      <c r="B14" s="59" t="s">
        <v>98</v>
      </c>
      <c r="C14" s="121">
        <v>5.77</v>
      </c>
      <c r="D14" s="133">
        <v>5.77</v>
      </c>
    </row>
    <row r="15" spans="1:4" ht="13.5" customHeight="1">
      <c r="A15" s="46" t="s">
        <v>191</v>
      </c>
      <c r="B15" s="59" t="s">
        <v>192</v>
      </c>
      <c r="C15" s="121">
        <v>1.24</v>
      </c>
      <c r="D15" s="121">
        <v>1.24</v>
      </c>
    </row>
    <row r="16" spans="1:4" ht="13.5" customHeight="1">
      <c r="A16" s="224" t="s">
        <v>31</v>
      </c>
      <c r="B16" s="225" t="s">
        <v>31</v>
      </c>
      <c r="C16" s="225"/>
      <c r="D16" s="226"/>
    </row>
    <row r="17" spans="1:4" ht="13.5" customHeight="1">
      <c r="A17" s="46" t="s">
        <v>211</v>
      </c>
      <c r="B17" s="59" t="s">
        <v>212</v>
      </c>
      <c r="C17" s="121">
        <v>9.25</v>
      </c>
      <c r="D17" s="121">
        <v>9.25</v>
      </c>
    </row>
    <row r="18" spans="1:4" ht="13.5" customHeight="1">
      <c r="A18" s="46" t="s">
        <v>301</v>
      </c>
      <c r="B18" s="59" t="s">
        <v>302</v>
      </c>
      <c r="C18" s="121">
        <v>50</v>
      </c>
      <c r="D18" s="121">
        <v>50</v>
      </c>
    </row>
    <row r="19" spans="1:4" ht="13.5" customHeight="1">
      <c r="A19" s="46" t="s">
        <v>254</v>
      </c>
      <c r="B19" s="59" t="s">
        <v>255</v>
      </c>
      <c r="C19" s="121">
        <v>102</v>
      </c>
      <c r="D19" s="121">
        <v>102</v>
      </c>
    </row>
    <row r="20" spans="1:4" ht="13.5" customHeight="1">
      <c r="A20" s="224" t="s">
        <v>85</v>
      </c>
      <c r="B20" s="225"/>
      <c r="C20" s="225"/>
      <c r="D20" s="226"/>
    </row>
    <row r="21" spans="1:4" ht="13.5" customHeight="1">
      <c r="A21" s="46" t="s">
        <v>236</v>
      </c>
      <c r="B21" s="59" t="s">
        <v>237</v>
      </c>
      <c r="C21" s="63">
        <v>10</v>
      </c>
      <c r="D21" s="63">
        <v>10</v>
      </c>
    </row>
    <row r="22" spans="1:4" ht="13.5" customHeight="1">
      <c r="A22" s="46" t="s">
        <v>203</v>
      </c>
      <c r="B22" s="59" t="s">
        <v>204</v>
      </c>
      <c r="C22" s="63">
        <v>2.1</v>
      </c>
      <c r="D22" s="63">
        <v>2.1</v>
      </c>
    </row>
    <row r="23" spans="1:4" ht="13.5" customHeight="1">
      <c r="A23" s="46" t="s">
        <v>287</v>
      </c>
      <c r="B23" s="59" t="s">
        <v>288</v>
      </c>
      <c r="C23" s="63">
        <v>5.99</v>
      </c>
      <c r="D23" s="63">
        <v>5.99</v>
      </c>
    </row>
    <row r="24" spans="1:4" ht="13.5" customHeight="1">
      <c r="A24" s="46" t="s">
        <v>87</v>
      </c>
      <c r="B24" s="59" t="s">
        <v>43</v>
      </c>
      <c r="C24" s="63">
        <v>0.36</v>
      </c>
      <c r="D24" s="63">
        <v>0.36</v>
      </c>
    </row>
    <row r="25" spans="1:4" ht="13.5" customHeight="1">
      <c r="A25" s="74" t="s">
        <v>41</v>
      </c>
      <c r="B25" s="74" t="s">
        <v>20</v>
      </c>
      <c r="C25" s="74" t="s">
        <v>93</v>
      </c>
      <c r="D25" s="74" t="s">
        <v>19</v>
      </c>
    </row>
    <row r="26" spans="1:4" ht="13.5" customHeight="1">
      <c r="A26" s="220" t="s">
        <v>29</v>
      </c>
      <c r="B26" s="221"/>
      <c r="C26" s="221"/>
      <c r="D26" s="222"/>
    </row>
    <row r="27" spans="1:4" ht="13.5" customHeight="1">
      <c r="A27" s="46" t="s">
        <v>309</v>
      </c>
      <c r="B27" s="59" t="s">
        <v>310</v>
      </c>
      <c r="C27" s="121">
        <v>1</v>
      </c>
      <c r="D27" s="121">
        <v>1</v>
      </c>
    </row>
    <row r="28" spans="1:4" ht="13.5" customHeight="1">
      <c r="A28" s="46" t="s">
        <v>280</v>
      </c>
      <c r="B28" s="59" t="s">
        <v>281</v>
      </c>
      <c r="C28" s="121">
        <v>0.11</v>
      </c>
      <c r="D28" s="121">
        <v>0.11</v>
      </c>
    </row>
    <row r="29" spans="1:4" ht="13.5" customHeight="1">
      <c r="A29" s="46" t="s">
        <v>205</v>
      </c>
      <c r="B29" s="59" t="s">
        <v>206</v>
      </c>
      <c r="C29" s="121">
        <v>0.6</v>
      </c>
      <c r="D29" s="121">
        <v>0.59</v>
      </c>
    </row>
    <row r="30" spans="1:4" ht="13.5" customHeight="1">
      <c r="A30" s="131" t="s">
        <v>307</v>
      </c>
      <c r="B30" s="132" t="s">
        <v>308</v>
      </c>
      <c r="C30" s="121">
        <v>1.05</v>
      </c>
      <c r="D30" s="121">
        <v>1.05</v>
      </c>
    </row>
    <row r="31" spans="1:4" ht="13.5" customHeight="1">
      <c r="A31" s="46" t="s">
        <v>303</v>
      </c>
      <c r="B31" s="59" t="s">
        <v>304</v>
      </c>
      <c r="C31" s="86">
        <v>0.85</v>
      </c>
      <c r="D31" s="81">
        <v>0.85</v>
      </c>
    </row>
    <row r="32" spans="1:4" ht="13.5" customHeight="1">
      <c r="A32" s="46" t="s">
        <v>181</v>
      </c>
      <c r="B32" s="59" t="s">
        <v>182</v>
      </c>
      <c r="C32" s="86">
        <v>0.25</v>
      </c>
      <c r="D32" s="81">
        <v>0.25</v>
      </c>
    </row>
    <row r="33" spans="1:4" ht="13.5" customHeight="1">
      <c r="A33" s="46" t="s">
        <v>201</v>
      </c>
      <c r="B33" s="59" t="s">
        <v>202</v>
      </c>
      <c r="C33" s="81">
        <v>1</v>
      </c>
      <c r="D33" s="81">
        <v>1.01</v>
      </c>
    </row>
    <row r="34" spans="1:4" ht="13.5" customHeight="1">
      <c r="A34" s="46" t="s">
        <v>139</v>
      </c>
      <c r="B34" s="59" t="s">
        <v>138</v>
      </c>
      <c r="C34" s="86">
        <v>1</v>
      </c>
      <c r="D34" s="86">
        <v>1</v>
      </c>
    </row>
    <row r="35" spans="1:4" ht="13.5" customHeight="1">
      <c r="A35" s="46" t="s">
        <v>285</v>
      </c>
      <c r="B35" s="59" t="s">
        <v>286</v>
      </c>
      <c r="C35" s="86">
        <v>1</v>
      </c>
      <c r="D35" s="94">
        <v>1</v>
      </c>
    </row>
    <row r="36" spans="1:4" ht="13.5" customHeight="1">
      <c r="A36" s="46" t="s">
        <v>101</v>
      </c>
      <c r="B36" s="59" t="s">
        <v>102</v>
      </c>
      <c r="C36" s="86">
        <v>0.05</v>
      </c>
      <c r="D36" s="86">
        <v>0.05</v>
      </c>
    </row>
    <row r="37" spans="1:4" ht="13.5" customHeight="1">
      <c r="A37" s="89" t="s">
        <v>256</v>
      </c>
      <c r="B37" s="90" t="s">
        <v>257</v>
      </c>
      <c r="C37" s="86">
        <v>1</v>
      </c>
      <c r="D37" s="86">
        <v>1</v>
      </c>
    </row>
    <row r="38" spans="1:4" ht="13.5" customHeight="1">
      <c r="A38" s="46" t="s">
        <v>105</v>
      </c>
      <c r="B38" s="59" t="s">
        <v>106</v>
      </c>
      <c r="C38" s="86">
        <v>0.09</v>
      </c>
      <c r="D38" s="86">
        <v>0.09</v>
      </c>
    </row>
    <row r="39" spans="1:4" ht="13.5" customHeight="1">
      <c r="A39" s="46" t="s">
        <v>220</v>
      </c>
      <c r="B39" s="59" t="s">
        <v>221</v>
      </c>
      <c r="C39" s="86">
        <v>0.75</v>
      </c>
      <c r="D39" s="86">
        <v>0.75</v>
      </c>
    </row>
    <row r="40" spans="1:4" ht="13.5" customHeight="1">
      <c r="A40" s="46" t="s">
        <v>168</v>
      </c>
      <c r="B40" s="59" t="s">
        <v>169</v>
      </c>
      <c r="C40" s="86">
        <v>1</v>
      </c>
      <c r="D40" s="86">
        <v>1</v>
      </c>
    </row>
    <row r="41" spans="1:4" ht="13.5" customHeight="1">
      <c r="A41" s="46" t="s">
        <v>103</v>
      </c>
      <c r="B41" s="59" t="s">
        <v>104</v>
      </c>
      <c r="C41" s="86">
        <v>0.94</v>
      </c>
      <c r="D41" s="86">
        <v>0.94</v>
      </c>
    </row>
    <row r="42" spans="1:4" ht="13.5" customHeight="1">
      <c r="A42" s="87" t="s">
        <v>248</v>
      </c>
      <c r="B42" s="88" t="s">
        <v>249</v>
      </c>
      <c r="C42" s="86">
        <v>1</v>
      </c>
      <c r="D42" s="86">
        <v>1</v>
      </c>
    </row>
    <row r="43" spans="1:4" ht="13.5" customHeight="1">
      <c r="A43" s="220" t="s">
        <v>180</v>
      </c>
      <c r="B43" s="221"/>
      <c r="C43" s="221"/>
      <c r="D43" s="222"/>
    </row>
    <row r="44" spans="1:4" ht="13.5" customHeight="1">
      <c r="A44" s="46" t="s">
        <v>306</v>
      </c>
      <c r="B44" s="59" t="s">
        <v>305</v>
      </c>
      <c r="C44" s="81">
        <v>0.69</v>
      </c>
      <c r="D44" s="81">
        <v>0.69</v>
      </c>
    </row>
    <row r="45" spans="1:4" ht="13.5" customHeight="1">
      <c r="A45" s="46" t="s">
        <v>179</v>
      </c>
      <c r="B45" s="59" t="s">
        <v>178</v>
      </c>
      <c r="C45" s="81">
        <v>1.2</v>
      </c>
      <c r="D45" s="121">
        <v>1.2</v>
      </c>
    </row>
    <row r="46" spans="1:4" ht="13.5" customHeight="1">
      <c r="A46" s="220" t="s">
        <v>94</v>
      </c>
      <c r="B46" s="221" t="s">
        <v>94</v>
      </c>
      <c r="C46" s="221"/>
      <c r="D46" s="222"/>
    </row>
    <row r="47" spans="1:4" ht="13.5" customHeight="1">
      <c r="A47" s="46" t="s">
        <v>269</v>
      </c>
      <c r="B47" s="59" t="s">
        <v>270</v>
      </c>
      <c r="C47" s="121">
        <v>0.85</v>
      </c>
      <c r="D47" s="121">
        <v>0.85</v>
      </c>
    </row>
    <row r="48" spans="1:4" ht="13.5" customHeight="1">
      <c r="A48" s="220" t="s">
        <v>84</v>
      </c>
      <c r="B48" s="221"/>
      <c r="C48" s="221"/>
      <c r="D48" s="222"/>
    </row>
    <row r="49" spans="1:4" ht="13.5" customHeight="1">
      <c r="A49" s="46" t="s">
        <v>88</v>
      </c>
      <c r="B49" s="59" t="s">
        <v>37</v>
      </c>
      <c r="C49" s="86">
        <v>0.9</v>
      </c>
      <c r="D49" s="86">
        <v>0.9</v>
      </c>
    </row>
    <row r="50" spans="1:4" ht="13.5" customHeight="1">
      <c r="A50" s="76" t="s">
        <v>158</v>
      </c>
      <c r="B50" s="77" t="s">
        <v>159</v>
      </c>
      <c r="C50" s="86">
        <v>100</v>
      </c>
      <c r="D50" s="86">
        <v>100</v>
      </c>
    </row>
    <row r="51" spans="1:4" ht="13.5" customHeight="1">
      <c r="A51" s="220" t="s">
        <v>83</v>
      </c>
      <c r="B51" s="221"/>
      <c r="C51" s="221"/>
      <c r="D51" s="222"/>
    </row>
    <row r="52" spans="1:4" ht="13.5" customHeight="1">
      <c r="A52" s="46" t="s">
        <v>33</v>
      </c>
      <c r="B52" s="59" t="s">
        <v>34</v>
      </c>
      <c r="C52" s="81">
        <v>1.81</v>
      </c>
      <c r="D52" s="81">
        <v>1.81</v>
      </c>
    </row>
    <row r="53" spans="1:4" ht="13.5" customHeight="1">
      <c r="A53" s="46" t="s">
        <v>141</v>
      </c>
      <c r="B53" s="68" t="s">
        <v>142</v>
      </c>
      <c r="C53" s="63">
        <v>1</v>
      </c>
      <c r="D53" s="75">
        <v>1</v>
      </c>
    </row>
    <row r="54" spans="1:4" ht="13.5" customHeight="1">
      <c r="A54" s="224" t="s">
        <v>85</v>
      </c>
      <c r="B54" s="225"/>
      <c r="C54" s="225"/>
      <c r="D54" s="226"/>
    </row>
    <row r="55" spans="1:4" ht="13.5" customHeight="1">
      <c r="A55" s="46" t="s">
        <v>107</v>
      </c>
      <c r="B55" s="68" t="s">
        <v>108</v>
      </c>
      <c r="C55" s="63" t="s">
        <v>109</v>
      </c>
      <c r="D55" s="63" t="s">
        <v>109</v>
      </c>
    </row>
    <row r="56" spans="1:4" ht="13.5" customHeight="1">
      <c r="A56" s="74" t="s">
        <v>41</v>
      </c>
      <c r="B56" s="74" t="s">
        <v>20</v>
      </c>
      <c r="C56" s="74" t="s">
        <v>93</v>
      </c>
      <c r="D56" s="74" t="s">
        <v>19</v>
      </c>
    </row>
    <row r="57" spans="1:4" ht="13.5" customHeight="1">
      <c r="A57" s="220" t="s">
        <v>84</v>
      </c>
      <c r="B57" s="221"/>
      <c r="C57" s="221"/>
      <c r="D57" s="222"/>
    </row>
    <row r="58" spans="1:4" ht="13.5" customHeight="1">
      <c r="A58" s="101" t="s">
        <v>110</v>
      </c>
      <c r="B58" s="102" t="s">
        <v>111</v>
      </c>
      <c r="C58" s="95">
        <v>1.3</v>
      </c>
      <c r="D58" s="95">
        <v>1.3</v>
      </c>
    </row>
  </sheetData>
  <mergeCells count="14">
    <mergeCell ref="A57:D57"/>
    <mergeCell ref="A54:D54"/>
    <mergeCell ref="A48:D48"/>
    <mergeCell ref="A51:D51"/>
    <mergeCell ref="A12:D12"/>
    <mergeCell ref="A10:D10"/>
    <mergeCell ref="A43:D43"/>
    <mergeCell ref="A46:D46"/>
    <mergeCell ref="A1:D1"/>
    <mergeCell ref="A3:D3"/>
    <mergeCell ref="A20:D20"/>
    <mergeCell ref="A26:D26"/>
    <mergeCell ref="A16:D16"/>
    <mergeCell ref="A8:D8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59"/>
  <sheetViews>
    <sheetView workbookViewId="0">
      <selection activeCell="C26" sqref="C26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27" t="s">
        <v>0</v>
      </c>
      <c r="C1" s="227"/>
      <c r="D1" s="227"/>
      <c r="E1" s="227"/>
      <c r="F1" s="136"/>
      <c r="H1" s="137"/>
      <c r="I1" s="137"/>
    </row>
    <row r="2" spans="1:9" ht="18" customHeight="1">
      <c r="B2" s="227" t="s">
        <v>321</v>
      </c>
      <c r="C2" s="227"/>
      <c r="D2" s="227"/>
      <c r="E2" s="227"/>
      <c r="F2" s="227"/>
      <c r="H2" s="137"/>
      <c r="I2" s="137"/>
    </row>
    <row r="3" spans="1:9" ht="18" customHeight="1">
      <c r="B3" s="135" t="s">
        <v>322</v>
      </c>
      <c r="C3" s="138"/>
      <c r="D3" s="139"/>
      <c r="E3" s="136"/>
      <c r="F3" s="136"/>
      <c r="H3" s="137"/>
      <c r="I3" s="137"/>
    </row>
    <row r="4" spans="1:9" ht="18" customHeight="1">
      <c r="B4" s="135"/>
      <c r="C4" s="138"/>
      <c r="D4" s="139"/>
      <c r="E4" s="136"/>
      <c r="F4" s="136"/>
      <c r="H4" s="137"/>
      <c r="I4" s="137"/>
    </row>
    <row r="5" spans="1:9" ht="18" customHeight="1">
      <c r="B5" s="135"/>
      <c r="C5" s="138"/>
      <c r="D5" s="139"/>
      <c r="E5" s="136"/>
      <c r="F5" s="136"/>
      <c r="H5" s="137"/>
      <c r="I5" s="137"/>
    </row>
    <row r="6" spans="1:9" ht="18.75">
      <c r="A6" s="127"/>
      <c r="B6" s="140" t="s">
        <v>323</v>
      </c>
      <c r="C6" s="141"/>
      <c r="D6" s="142"/>
      <c r="E6" s="143"/>
      <c r="F6" s="144"/>
    </row>
    <row r="7" spans="1:9" ht="31.5">
      <c r="A7" s="127"/>
      <c r="B7" s="145" t="s">
        <v>41</v>
      </c>
      <c r="C7" s="146" t="s">
        <v>20</v>
      </c>
      <c r="D7" s="147" t="s">
        <v>324</v>
      </c>
      <c r="E7" s="148" t="s">
        <v>325</v>
      </c>
      <c r="F7" s="148" t="s">
        <v>326</v>
      </c>
    </row>
    <row r="8" spans="1:9">
      <c r="A8" s="127"/>
      <c r="B8" s="228" t="s">
        <v>29</v>
      </c>
      <c r="C8" s="229"/>
      <c r="D8" s="229"/>
      <c r="E8" s="229"/>
      <c r="F8" s="230"/>
    </row>
    <row r="9" spans="1:9" ht="17.100000000000001" customHeight="1">
      <c r="A9" s="149"/>
      <c r="B9" s="150" t="s">
        <v>327</v>
      </c>
      <c r="C9" s="150" t="s">
        <v>240</v>
      </c>
      <c r="D9" s="151">
        <v>12</v>
      </c>
      <c r="E9" s="150">
        <v>2698371</v>
      </c>
      <c r="F9" s="150">
        <v>13761792.1</v>
      </c>
    </row>
    <row r="10" spans="1:9">
      <c r="A10" s="149"/>
      <c r="B10" s="152" t="s">
        <v>328</v>
      </c>
      <c r="C10" s="153"/>
      <c r="D10" s="151">
        <f>SUM(D9)</f>
        <v>12</v>
      </c>
      <c r="E10" s="150">
        <f>SUM(E9)</f>
        <v>2698371</v>
      </c>
      <c r="F10" s="150">
        <f>SUM(F9)</f>
        <v>13761792.1</v>
      </c>
    </row>
    <row r="11" spans="1:9">
      <c r="A11" s="149"/>
      <c r="B11" s="231" t="s">
        <v>329</v>
      </c>
      <c r="C11" s="232"/>
      <c r="D11" s="232"/>
      <c r="E11" s="232"/>
      <c r="F11" s="233"/>
    </row>
    <row r="12" spans="1:9">
      <c r="A12" s="149"/>
      <c r="B12" s="150" t="s">
        <v>133</v>
      </c>
      <c r="C12" s="152" t="s">
        <v>134</v>
      </c>
      <c r="D12" s="151">
        <v>1</v>
      </c>
      <c r="E12" s="150">
        <v>171301</v>
      </c>
      <c r="F12" s="150">
        <v>1027806</v>
      </c>
    </row>
    <row r="13" spans="1:9">
      <c r="A13" s="149"/>
      <c r="B13" s="152" t="s">
        <v>330</v>
      </c>
      <c r="C13" s="153"/>
      <c r="D13" s="151">
        <f>SUM(D12)</f>
        <v>1</v>
      </c>
      <c r="E13" s="150">
        <f>SUM(E12)</f>
        <v>171301</v>
      </c>
      <c r="F13" s="150">
        <f>SUM(F12)</f>
        <v>1027806</v>
      </c>
    </row>
    <row r="14" spans="1:9">
      <c r="A14" s="149"/>
      <c r="B14" s="234" t="s">
        <v>40</v>
      </c>
      <c r="C14" s="235"/>
      <c r="D14" s="151">
        <f>D10+D13</f>
        <v>13</v>
      </c>
      <c r="E14" s="151">
        <f>E10+E13</f>
        <v>2869672</v>
      </c>
      <c r="F14" s="151">
        <f>F10+F13</f>
        <v>14789598.1</v>
      </c>
    </row>
    <row r="15" spans="1:9">
      <c r="A15" s="154"/>
      <c r="B15" s="154"/>
      <c r="C15" s="149"/>
    </row>
    <row r="16" spans="1:9">
      <c r="A16" s="154"/>
      <c r="B16" s="154"/>
      <c r="C16" s="149"/>
    </row>
    <row r="17" spans="1:3">
      <c r="A17" s="154"/>
      <c r="B17" s="154"/>
      <c r="C17" s="149"/>
    </row>
    <row r="18" spans="1:3">
      <c r="A18" s="154"/>
      <c r="B18" s="154"/>
      <c r="C18" s="149"/>
    </row>
    <row r="19" spans="1:3">
      <c r="A19" s="154"/>
      <c r="B19" s="154"/>
      <c r="C19" s="149"/>
    </row>
    <row r="20" spans="1:3">
      <c r="A20" s="154"/>
      <c r="B20" s="154"/>
      <c r="C20" s="149"/>
    </row>
    <row r="21" spans="1:3">
      <c r="A21" s="154"/>
      <c r="B21" s="154"/>
      <c r="C21" s="149"/>
    </row>
    <row r="22" spans="1:3">
      <c r="A22" s="154"/>
      <c r="B22" s="154"/>
      <c r="C22" s="149"/>
    </row>
    <row r="23" spans="1:3">
      <c r="A23" s="154"/>
      <c r="B23" s="154"/>
      <c r="C23" s="149"/>
    </row>
    <row r="24" spans="1:3">
      <c r="A24" s="154"/>
      <c r="B24" s="154"/>
      <c r="C24" s="149"/>
    </row>
    <row r="25" spans="1:3">
      <c r="A25" s="154"/>
      <c r="B25" s="154"/>
      <c r="C25" s="149"/>
    </row>
    <row r="26" spans="1:3">
      <c r="A26" s="154"/>
      <c r="B26" s="154"/>
      <c r="C26" s="149"/>
    </row>
    <row r="27" spans="1:3">
      <c r="A27" s="154"/>
      <c r="B27" s="154"/>
      <c r="C27" s="149"/>
    </row>
    <row r="28" spans="1:3">
      <c r="A28" s="154"/>
      <c r="B28" s="154"/>
      <c r="C28" s="149"/>
    </row>
    <row r="29" spans="1:3">
      <c r="A29" s="154"/>
      <c r="B29" s="154"/>
      <c r="C29" s="149"/>
    </row>
    <row r="30" spans="1:3">
      <c r="A30" s="154"/>
      <c r="B30" s="154"/>
      <c r="C30" s="149"/>
    </row>
    <row r="31" spans="1:3">
      <c r="A31" s="154"/>
      <c r="B31" s="154"/>
      <c r="C31" s="149"/>
    </row>
    <row r="32" spans="1:3">
      <c r="A32" s="154"/>
      <c r="B32" s="154"/>
      <c r="C32" s="149"/>
    </row>
    <row r="33" spans="1:3">
      <c r="A33" s="154"/>
      <c r="B33" s="154"/>
      <c r="C33" s="149"/>
    </row>
    <row r="34" spans="1:3">
      <c r="A34" s="154"/>
      <c r="B34" s="154"/>
      <c r="C34" s="149"/>
    </row>
    <row r="35" spans="1:3">
      <c r="A35" s="154"/>
      <c r="B35" s="154"/>
      <c r="C35" s="149"/>
    </row>
    <row r="36" spans="1:3">
      <c r="A36" s="154"/>
      <c r="B36" s="154"/>
      <c r="C36" s="149"/>
    </row>
    <row r="37" spans="1:3">
      <c r="A37" s="154"/>
      <c r="B37" s="154"/>
      <c r="C37" s="149"/>
    </row>
    <row r="38" spans="1:3">
      <c r="A38" s="154"/>
      <c r="B38" s="154"/>
      <c r="C38" s="149"/>
    </row>
    <row r="39" spans="1:3">
      <c r="A39" s="154"/>
      <c r="B39" s="154"/>
      <c r="C39" s="149"/>
    </row>
    <row r="40" spans="1:3">
      <c r="A40" s="154"/>
      <c r="B40" s="154"/>
      <c r="C40" s="149"/>
    </row>
    <row r="41" spans="1:3">
      <c r="A41" s="154"/>
      <c r="B41" s="154"/>
      <c r="C41" s="149"/>
    </row>
    <row r="42" spans="1:3">
      <c r="A42" s="154"/>
      <c r="B42" s="154"/>
      <c r="C42" s="149"/>
    </row>
    <row r="43" spans="1:3">
      <c r="A43" s="154"/>
      <c r="B43" s="154"/>
      <c r="C43" s="149"/>
    </row>
    <row r="44" spans="1:3">
      <c r="A44" s="154"/>
      <c r="B44" s="154"/>
      <c r="C44" s="149"/>
    </row>
    <row r="45" spans="1:3">
      <c r="A45" s="154"/>
      <c r="B45" s="154"/>
      <c r="C45" s="149"/>
    </row>
    <row r="46" spans="1:3">
      <c r="A46" s="154"/>
      <c r="B46" s="154"/>
      <c r="C46" s="149"/>
    </row>
    <row r="47" spans="1:3">
      <c r="A47" s="154"/>
      <c r="B47" s="154"/>
      <c r="C47" s="149"/>
    </row>
    <row r="48" spans="1:3">
      <c r="A48" s="154"/>
      <c r="B48" s="154"/>
      <c r="C48" s="149"/>
    </row>
    <row r="49" spans="1:3">
      <c r="A49" s="154"/>
      <c r="B49" s="154"/>
      <c r="C49" s="149"/>
    </row>
    <row r="50" spans="1:3">
      <c r="A50" s="154"/>
      <c r="B50" s="154"/>
      <c r="C50" s="149"/>
    </row>
    <row r="51" spans="1:3">
      <c r="A51" s="154"/>
      <c r="B51" s="154"/>
      <c r="C51" s="149"/>
    </row>
    <row r="52" spans="1:3">
      <c r="A52" s="154"/>
      <c r="B52" s="154"/>
      <c r="C52" s="149"/>
    </row>
    <row r="53" spans="1:3">
      <c r="A53" s="154"/>
      <c r="B53" s="154"/>
      <c r="C53" s="149"/>
    </row>
    <row r="54" spans="1:3">
      <c r="A54" s="154"/>
      <c r="B54" s="154"/>
      <c r="C54" s="149"/>
    </row>
    <row r="55" spans="1:3">
      <c r="A55" s="154"/>
      <c r="B55" s="154"/>
      <c r="C55" s="149"/>
    </row>
    <row r="56" spans="1:3">
      <c r="A56" s="154"/>
      <c r="B56" s="154"/>
      <c r="C56" s="149"/>
    </row>
    <row r="57" spans="1:3">
      <c r="A57" s="154"/>
      <c r="B57" s="154"/>
      <c r="C57" s="149"/>
    </row>
    <row r="58" spans="1:3">
      <c r="A58" s="154"/>
      <c r="B58" s="154"/>
      <c r="C58" s="149"/>
    </row>
    <row r="59" spans="1:3">
      <c r="A59" s="154"/>
      <c r="B59" s="154"/>
      <c r="C59" s="149"/>
    </row>
  </sheetData>
  <mergeCells count="5">
    <mergeCell ref="B1:E1"/>
    <mergeCell ref="B2:F2"/>
    <mergeCell ref="B8:F8"/>
    <mergeCell ref="B11:F11"/>
    <mergeCell ref="B14:C14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N9" sqref="N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7" t="s">
        <v>0</v>
      </c>
      <c r="C1" s="258"/>
      <c r="D1" s="259"/>
      <c r="E1" s="6"/>
      <c r="F1" s="10"/>
      <c r="G1" s="10"/>
      <c r="H1" s="10"/>
      <c r="I1" s="10"/>
    </row>
    <row r="2" spans="1:9" ht="10.5" customHeight="1">
      <c r="B2" s="260"/>
      <c r="C2" s="261"/>
      <c r="D2" s="262"/>
      <c r="E2" s="6"/>
      <c r="F2" s="10"/>
      <c r="G2" s="10"/>
      <c r="H2" s="10"/>
      <c r="I2" s="10"/>
    </row>
    <row r="3" spans="1:9" ht="18" customHeight="1">
      <c r="B3" s="105" t="s">
        <v>313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73" t="s">
        <v>315</v>
      </c>
      <c r="C4" s="274"/>
      <c r="D4" s="274"/>
      <c r="E4" s="274"/>
      <c r="F4" s="274"/>
      <c r="G4" s="274"/>
      <c r="H4" s="274"/>
      <c r="I4" s="275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76" t="s">
        <v>29</v>
      </c>
      <c r="C6" s="277"/>
      <c r="D6" s="277"/>
      <c r="E6" s="277"/>
      <c r="F6" s="277"/>
      <c r="G6" s="277"/>
      <c r="H6" s="277"/>
      <c r="I6" s="278"/>
    </row>
    <row r="7" spans="1:9" ht="18" customHeight="1">
      <c r="A7" s="106"/>
      <c r="B7" s="111" t="s">
        <v>44</v>
      </c>
      <c r="C7" s="112" t="s">
        <v>282</v>
      </c>
      <c r="D7" s="113">
        <v>0.2</v>
      </c>
      <c r="E7" s="113">
        <v>0.19</v>
      </c>
      <c r="F7" s="113">
        <v>0.19</v>
      </c>
      <c r="G7" s="114">
        <v>12</v>
      </c>
      <c r="H7" s="114">
        <v>111544751</v>
      </c>
      <c r="I7" s="114">
        <v>21306450.199999999</v>
      </c>
    </row>
    <row r="8" spans="1:9" ht="18" customHeight="1">
      <c r="A8" s="106"/>
      <c r="B8" s="115" t="s">
        <v>293</v>
      </c>
      <c r="C8" s="248"/>
      <c r="D8" s="250"/>
      <c r="E8" s="250"/>
      <c r="F8" s="249"/>
      <c r="G8" s="116">
        <f>SUM(G7:G7)</f>
        <v>12</v>
      </c>
      <c r="H8" s="116">
        <f>SUM(H7:H7)</f>
        <v>111544751</v>
      </c>
      <c r="I8" s="116">
        <f>SUM(I7:I7)</f>
        <v>21306450.199999999</v>
      </c>
    </row>
    <row r="9" spans="1:9" ht="18" customHeight="1">
      <c r="A9" s="106"/>
      <c r="B9" s="117" t="s">
        <v>294</v>
      </c>
      <c r="C9" s="279"/>
      <c r="D9" s="280"/>
      <c r="E9" s="280"/>
      <c r="F9" s="281"/>
      <c r="G9" s="118">
        <f>G8</f>
        <v>12</v>
      </c>
      <c r="H9" s="118">
        <f t="shared" ref="H9:I9" si="0">H8</f>
        <v>111544751</v>
      </c>
      <c r="I9" s="118">
        <f t="shared" si="0"/>
        <v>21306450.199999999</v>
      </c>
    </row>
    <row r="10" spans="1:9" ht="18" customHeight="1">
      <c r="B10" s="270" t="s">
        <v>129</v>
      </c>
      <c r="C10" s="271"/>
      <c r="D10" s="271"/>
      <c r="E10" s="271"/>
      <c r="F10" s="271"/>
      <c r="G10" s="271"/>
      <c r="H10" s="271"/>
      <c r="I10" s="271"/>
    </row>
    <row r="11" spans="1:9" ht="18" customHeight="1">
      <c r="B11" s="263" t="s">
        <v>15</v>
      </c>
      <c r="C11" s="264"/>
      <c r="D11" s="265"/>
      <c r="E11" s="263" t="s">
        <v>20</v>
      </c>
      <c r="F11" s="265"/>
      <c r="G11" s="272" t="s">
        <v>45</v>
      </c>
      <c r="H11" s="264"/>
      <c r="I11" s="265"/>
    </row>
    <row r="12" spans="1:9" ht="12.95" customHeight="1">
      <c r="B12" s="255" t="s">
        <v>29</v>
      </c>
      <c r="C12" s="218"/>
      <c r="D12" s="218"/>
      <c r="E12" s="218"/>
      <c r="F12" s="218"/>
      <c r="G12" s="218"/>
      <c r="H12" s="218"/>
      <c r="I12" s="256"/>
    </row>
    <row r="13" spans="1:9" ht="12.95" customHeight="1">
      <c r="B13" s="245" t="s">
        <v>291</v>
      </c>
      <c r="C13" s="246"/>
      <c r="D13" s="247"/>
      <c r="E13" s="248" t="s">
        <v>292</v>
      </c>
      <c r="F13" s="249"/>
      <c r="G13" s="248" t="s">
        <v>72</v>
      </c>
      <c r="H13" s="250"/>
      <c r="I13" s="249"/>
    </row>
    <row r="14" spans="1:9" ht="12.95" customHeight="1">
      <c r="B14" s="266" t="s">
        <v>219</v>
      </c>
      <c r="C14" s="246"/>
      <c r="D14" s="267"/>
      <c r="E14" s="268" t="s">
        <v>218</v>
      </c>
      <c r="F14" s="269"/>
      <c r="G14" s="268">
        <v>3</v>
      </c>
      <c r="H14" s="250"/>
      <c r="I14" s="269"/>
    </row>
    <row r="15" spans="1:9" ht="12.95" customHeight="1">
      <c r="B15" s="255" t="s">
        <v>84</v>
      </c>
      <c r="C15" s="218"/>
      <c r="D15" s="218"/>
      <c r="E15" s="218"/>
      <c r="F15" s="218"/>
      <c r="G15" s="218"/>
      <c r="H15" s="218"/>
      <c r="I15" s="256"/>
    </row>
    <row r="16" spans="1:9" ht="12.95" customHeight="1">
      <c r="B16" s="245" t="s">
        <v>295</v>
      </c>
      <c r="C16" s="246"/>
      <c r="D16" s="247"/>
      <c r="E16" s="248" t="s">
        <v>296</v>
      </c>
      <c r="F16" s="249"/>
      <c r="G16" s="248">
        <v>2.2799999999999998</v>
      </c>
      <c r="H16" s="250"/>
      <c r="I16" s="249"/>
    </row>
    <row r="17" spans="2:9" ht="12.95" customHeight="1">
      <c r="B17" s="242" t="s">
        <v>73</v>
      </c>
      <c r="C17" s="243"/>
      <c r="D17" s="243"/>
      <c r="E17" s="243"/>
      <c r="F17" s="243"/>
      <c r="G17" s="243"/>
      <c r="H17" s="243"/>
      <c r="I17" s="244"/>
    </row>
    <row r="18" spans="2:9" ht="12.95" customHeight="1">
      <c r="B18" s="251" t="s">
        <v>319</v>
      </c>
      <c r="C18" s="246"/>
      <c r="D18" s="252"/>
      <c r="E18" s="253" t="s">
        <v>320</v>
      </c>
      <c r="F18" s="254"/>
      <c r="G18" s="253">
        <v>10</v>
      </c>
      <c r="H18" s="250"/>
      <c r="I18" s="254"/>
    </row>
    <row r="19" spans="2:9" ht="12.95" customHeight="1">
      <c r="B19" s="251" t="s">
        <v>113</v>
      </c>
      <c r="C19" s="246"/>
      <c r="D19" s="252"/>
      <c r="E19" s="253" t="s">
        <v>112</v>
      </c>
      <c r="F19" s="254"/>
      <c r="G19" s="253">
        <v>1</v>
      </c>
      <c r="H19" s="250"/>
      <c r="I19" s="254"/>
    </row>
    <row r="20" spans="2:9" ht="12.95" customHeight="1">
      <c r="B20" s="239" t="s">
        <v>116</v>
      </c>
      <c r="C20" s="240" t="s">
        <v>117</v>
      </c>
      <c r="D20" s="241"/>
      <c r="E20" s="236" t="s">
        <v>117</v>
      </c>
      <c r="F20" s="237"/>
      <c r="G20" s="236">
        <v>9.5</v>
      </c>
      <c r="H20" s="238"/>
      <c r="I20" s="237"/>
    </row>
    <row r="21" spans="2:9" ht="12.95" customHeight="1">
      <c r="B21" s="239" t="s">
        <v>122</v>
      </c>
      <c r="C21" s="240"/>
      <c r="D21" s="241"/>
      <c r="E21" s="236" t="s">
        <v>123</v>
      </c>
      <c r="F21" s="237"/>
      <c r="G21" s="236">
        <v>1</v>
      </c>
      <c r="H21" s="238"/>
      <c r="I21" s="237"/>
    </row>
    <row r="22" spans="2:9" ht="12.95" customHeight="1">
      <c r="B22" s="239" t="s">
        <v>143</v>
      </c>
      <c r="C22" s="240"/>
      <c r="D22" s="241"/>
      <c r="E22" s="236" t="s">
        <v>144</v>
      </c>
      <c r="F22" s="237"/>
      <c r="G22" s="236" t="s">
        <v>72</v>
      </c>
      <c r="H22" s="238"/>
      <c r="I22" s="237"/>
    </row>
    <row r="23" spans="2:9" ht="12.95" customHeight="1">
      <c r="B23" s="282" t="s">
        <v>94</v>
      </c>
      <c r="C23" s="283"/>
      <c r="D23" s="283"/>
      <c r="E23" s="283"/>
      <c r="F23" s="283"/>
      <c r="G23" s="283"/>
      <c r="H23" s="283"/>
      <c r="I23" s="284"/>
    </row>
    <row r="24" spans="2:9" ht="12.95" customHeight="1">
      <c r="B24" s="285" t="s">
        <v>289</v>
      </c>
      <c r="C24" s="246"/>
      <c r="D24" s="247"/>
      <c r="E24" s="286" t="s">
        <v>290</v>
      </c>
      <c r="F24" s="249"/>
      <c r="G24" s="286" t="s">
        <v>72</v>
      </c>
      <c r="H24" s="250"/>
      <c r="I24" s="249"/>
    </row>
    <row r="25" spans="2:9" ht="12.95" customHeight="1">
      <c r="B25" s="285" t="s">
        <v>243</v>
      </c>
      <c r="C25" s="246"/>
      <c r="D25" s="247"/>
      <c r="E25" s="286" t="s">
        <v>242</v>
      </c>
      <c r="F25" s="249"/>
      <c r="G25" s="286">
        <v>0.5</v>
      </c>
      <c r="H25" s="250"/>
      <c r="I25" s="249"/>
    </row>
    <row r="26" spans="2:9" ht="12.95" customHeight="1">
      <c r="B26" s="285" t="s">
        <v>260</v>
      </c>
      <c r="C26" s="246"/>
      <c r="D26" s="247"/>
      <c r="E26" s="286" t="s">
        <v>261</v>
      </c>
      <c r="F26" s="249"/>
      <c r="G26" s="286">
        <v>1</v>
      </c>
      <c r="H26" s="250"/>
      <c r="I26" s="249"/>
    </row>
    <row r="27" spans="2:9" ht="12.95" customHeight="1">
      <c r="B27" s="239" t="s">
        <v>250</v>
      </c>
      <c r="C27" s="240"/>
      <c r="D27" s="241"/>
      <c r="E27" s="287" t="s">
        <v>251</v>
      </c>
      <c r="F27" s="287"/>
      <c r="G27" s="236" t="s">
        <v>72</v>
      </c>
      <c r="H27" s="238"/>
      <c r="I27" s="237"/>
    </row>
    <row r="28" spans="2:9" ht="12.95" customHeight="1">
      <c r="B28" s="239" t="s">
        <v>119</v>
      </c>
      <c r="C28" s="240"/>
      <c r="D28" s="241"/>
      <c r="E28" s="236" t="s">
        <v>118</v>
      </c>
      <c r="F28" s="237"/>
      <c r="G28" s="236" t="s">
        <v>72</v>
      </c>
      <c r="H28" s="238"/>
      <c r="I28" s="237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17:I17"/>
    <mergeCell ref="B13:D13"/>
    <mergeCell ref="E13:F13"/>
    <mergeCell ref="G13:I13"/>
    <mergeCell ref="B19:D19"/>
    <mergeCell ref="E19:F19"/>
    <mergeCell ref="G19:I19"/>
    <mergeCell ref="B18:D18"/>
    <mergeCell ref="E18:F18"/>
    <mergeCell ref="G18:I18"/>
    <mergeCell ref="B15:I15"/>
    <mergeCell ref="B16:D16"/>
    <mergeCell ref="E16:F16"/>
    <mergeCell ref="G16:I16"/>
    <mergeCell ref="E20:F20"/>
    <mergeCell ref="G20:I20"/>
    <mergeCell ref="B21:D21"/>
    <mergeCell ref="B20:D20"/>
    <mergeCell ref="G22:I22"/>
    <mergeCell ref="B22:D22"/>
    <mergeCell ref="E22:F22"/>
    <mergeCell ref="E21:F21"/>
    <mergeCell ref="G21:I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9C04B-818D-4565-B02F-78E9A444C6A3}">
  <dimension ref="A1:I60"/>
  <sheetViews>
    <sheetView workbookViewId="0">
      <selection activeCell="A4" sqref="A4:XFD16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27" t="s">
        <v>0</v>
      </c>
      <c r="C1" s="227"/>
      <c r="D1" s="227"/>
      <c r="E1" s="227"/>
      <c r="F1" s="136"/>
      <c r="H1" s="137"/>
      <c r="I1" s="137"/>
    </row>
    <row r="2" spans="1:9" ht="18" customHeight="1">
      <c r="B2" s="227" t="s">
        <v>321</v>
      </c>
      <c r="C2" s="227"/>
      <c r="D2" s="227"/>
      <c r="E2" s="227"/>
      <c r="F2" s="227"/>
      <c r="H2" s="137"/>
      <c r="I2" s="137"/>
    </row>
    <row r="3" spans="1:9" ht="18" customHeight="1">
      <c r="B3" s="135" t="s">
        <v>322</v>
      </c>
      <c r="C3" s="138"/>
      <c r="D3" s="139"/>
      <c r="E3" s="136"/>
      <c r="F3" s="136"/>
      <c r="H3" s="137"/>
      <c r="I3" s="137"/>
    </row>
    <row r="4" spans="1:9">
      <c r="A4" s="154"/>
      <c r="B4" s="154"/>
      <c r="C4" s="149"/>
    </row>
    <row r="5" spans="1:9" ht="23.25">
      <c r="A5" s="154"/>
      <c r="B5" s="288" t="s">
        <v>331</v>
      </c>
      <c r="C5" s="289"/>
      <c r="D5" s="289"/>
      <c r="E5" s="289"/>
      <c r="F5" s="289"/>
    </row>
    <row r="6" spans="1:9">
      <c r="A6" s="154"/>
      <c r="B6" s="155" t="s">
        <v>41</v>
      </c>
      <c r="C6" s="156" t="s">
        <v>20</v>
      </c>
      <c r="D6" s="157" t="s">
        <v>324</v>
      </c>
      <c r="E6" s="158" t="s">
        <v>325</v>
      </c>
      <c r="F6" s="158" t="s">
        <v>326</v>
      </c>
    </row>
    <row r="7" spans="1:9" ht="17.100000000000001" customHeight="1">
      <c r="A7" s="154"/>
      <c r="B7" s="231" t="s">
        <v>29</v>
      </c>
      <c r="C7" s="232"/>
      <c r="D7" s="232"/>
      <c r="E7" s="232"/>
      <c r="F7" s="233"/>
    </row>
    <row r="8" spans="1:9" s="162" customFormat="1" ht="17.100000000000001" customHeight="1">
      <c r="A8" s="159"/>
      <c r="B8" s="160" t="s">
        <v>332</v>
      </c>
      <c r="C8" s="160" t="s">
        <v>282</v>
      </c>
      <c r="D8" s="161">
        <v>9</v>
      </c>
      <c r="E8" s="160">
        <v>100000000</v>
      </c>
      <c r="F8" s="160">
        <v>19000000</v>
      </c>
    </row>
    <row r="9" spans="1:9" ht="17.100000000000001" customHeight="1">
      <c r="A9" s="149"/>
      <c r="B9" s="152" t="s">
        <v>328</v>
      </c>
      <c r="C9" s="153"/>
      <c r="D9" s="151">
        <f>SUM(D8)</f>
        <v>9</v>
      </c>
      <c r="E9" s="150">
        <f>SUM(E8)</f>
        <v>100000000</v>
      </c>
      <c r="F9" s="150">
        <f>SUM(F8)</f>
        <v>19000000</v>
      </c>
    </row>
    <row r="10" spans="1:9">
      <c r="A10" s="154"/>
      <c r="B10" s="234" t="s">
        <v>40</v>
      </c>
      <c r="C10" s="235"/>
      <c r="D10" s="151">
        <f>D9</f>
        <v>9</v>
      </c>
      <c r="E10" s="151">
        <f>E9</f>
        <v>100000000</v>
      </c>
      <c r="F10" s="151">
        <f>F9</f>
        <v>19000000</v>
      </c>
    </row>
    <row r="11" spans="1:9">
      <c r="A11" s="154"/>
      <c r="B11" s="154"/>
      <c r="C11" s="149"/>
    </row>
    <row r="12" spans="1:9">
      <c r="A12" s="154"/>
      <c r="B12" s="154"/>
      <c r="C12" s="149"/>
      <c r="E12" s="128"/>
      <c r="F12" s="128"/>
    </row>
    <row r="13" spans="1:9">
      <c r="A13" s="154"/>
      <c r="B13" s="154"/>
      <c r="C13" s="149"/>
    </row>
    <row r="14" spans="1:9">
      <c r="A14" s="154"/>
      <c r="B14" s="154"/>
      <c r="C14" s="149"/>
    </row>
    <row r="15" spans="1:9">
      <c r="A15" s="154"/>
      <c r="B15" s="154"/>
      <c r="C15" s="149"/>
    </row>
    <row r="16" spans="1:9">
      <c r="A16" s="154"/>
      <c r="B16" s="154"/>
      <c r="C16" s="149"/>
    </row>
    <row r="17" spans="1:3">
      <c r="A17" s="154"/>
      <c r="B17" s="154"/>
      <c r="C17" s="149"/>
    </row>
    <row r="18" spans="1:3">
      <c r="A18" s="154"/>
      <c r="B18" s="154"/>
      <c r="C18" s="149"/>
    </row>
    <row r="19" spans="1:3">
      <c r="A19" s="154"/>
      <c r="B19" s="154"/>
      <c r="C19" s="149"/>
    </row>
    <row r="20" spans="1:3">
      <c r="A20" s="154"/>
      <c r="B20" s="154"/>
      <c r="C20" s="149"/>
    </row>
    <row r="21" spans="1:3">
      <c r="A21" s="154"/>
      <c r="B21" s="154"/>
      <c r="C21" s="149"/>
    </row>
    <row r="22" spans="1:3">
      <c r="A22" s="154"/>
      <c r="B22" s="154"/>
      <c r="C22" s="149"/>
    </row>
    <row r="23" spans="1:3">
      <c r="A23" s="154"/>
      <c r="B23" s="154"/>
      <c r="C23" s="149"/>
    </row>
    <row r="24" spans="1:3">
      <c r="A24" s="154"/>
      <c r="B24" s="154"/>
      <c r="C24" s="149"/>
    </row>
    <row r="25" spans="1:3">
      <c r="A25" s="154"/>
      <c r="B25" s="154"/>
      <c r="C25" s="149"/>
    </row>
    <row r="26" spans="1:3">
      <c r="A26" s="154"/>
      <c r="B26" s="154"/>
      <c r="C26" s="149"/>
    </row>
    <row r="27" spans="1:3">
      <c r="A27" s="154"/>
      <c r="B27" s="154"/>
      <c r="C27" s="149"/>
    </row>
    <row r="28" spans="1:3">
      <c r="A28" s="154"/>
      <c r="B28" s="154"/>
      <c r="C28" s="149"/>
    </row>
    <row r="29" spans="1:3">
      <c r="A29" s="154"/>
      <c r="B29" s="154"/>
      <c r="C29" s="149"/>
    </row>
    <row r="30" spans="1:3">
      <c r="A30" s="154"/>
      <c r="B30" s="154"/>
      <c r="C30" s="149"/>
    </row>
    <row r="31" spans="1:3">
      <c r="A31" s="154"/>
      <c r="B31" s="154"/>
      <c r="C31" s="149"/>
    </row>
    <row r="32" spans="1:3">
      <c r="A32" s="154"/>
      <c r="B32" s="154"/>
      <c r="C32" s="149"/>
    </row>
    <row r="33" spans="1:3">
      <c r="A33" s="154"/>
      <c r="B33" s="154"/>
      <c r="C33" s="149"/>
    </row>
    <row r="34" spans="1:3">
      <c r="A34" s="154"/>
      <c r="B34" s="154"/>
      <c r="C34" s="149"/>
    </row>
    <row r="35" spans="1:3">
      <c r="A35" s="154"/>
      <c r="B35" s="154"/>
      <c r="C35" s="149"/>
    </row>
    <row r="36" spans="1:3">
      <c r="A36" s="154"/>
      <c r="B36" s="154"/>
      <c r="C36" s="149"/>
    </row>
    <row r="37" spans="1:3">
      <c r="A37" s="154"/>
      <c r="B37" s="154"/>
      <c r="C37" s="149"/>
    </row>
    <row r="38" spans="1:3">
      <c r="A38" s="154"/>
      <c r="B38" s="154"/>
      <c r="C38" s="149"/>
    </row>
    <row r="39" spans="1:3">
      <c r="A39" s="154"/>
      <c r="B39" s="154"/>
      <c r="C39" s="149"/>
    </row>
    <row r="40" spans="1:3">
      <c r="A40" s="154"/>
      <c r="B40" s="154"/>
      <c r="C40" s="149"/>
    </row>
    <row r="41" spans="1:3">
      <c r="A41" s="154"/>
      <c r="B41" s="154"/>
      <c r="C41" s="149"/>
    </row>
    <row r="42" spans="1:3">
      <c r="A42" s="154"/>
      <c r="B42" s="154"/>
      <c r="C42" s="149"/>
    </row>
    <row r="43" spans="1:3">
      <c r="A43" s="154"/>
      <c r="B43" s="154"/>
      <c r="C43" s="149"/>
    </row>
    <row r="44" spans="1:3">
      <c r="A44" s="154"/>
      <c r="B44" s="154"/>
      <c r="C44" s="149"/>
    </row>
    <row r="45" spans="1:3">
      <c r="A45" s="154"/>
      <c r="B45" s="154"/>
      <c r="C45" s="149"/>
    </row>
    <row r="46" spans="1:3">
      <c r="A46" s="154"/>
      <c r="B46" s="154"/>
      <c r="C46" s="149"/>
    </row>
    <row r="47" spans="1:3">
      <c r="A47" s="154"/>
      <c r="B47" s="154"/>
      <c r="C47" s="149"/>
    </row>
    <row r="48" spans="1:3">
      <c r="A48" s="154"/>
      <c r="B48" s="154"/>
      <c r="C48" s="149"/>
    </row>
    <row r="49" spans="1:3">
      <c r="A49" s="154"/>
      <c r="B49" s="154"/>
      <c r="C49" s="149"/>
    </row>
    <row r="50" spans="1:3">
      <c r="A50" s="154"/>
      <c r="B50" s="154"/>
      <c r="C50" s="149"/>
    </row>
    <row r="51" spans="1:3">
      <c r="A51" s="154"/>
      <c r="B51" s="154"/>
      <c r="C51" s="149"/>
    </row>
    <row r="52" spans="1:3">
      <c r="A52" s="154"/>
      <c r="B52" s="154"/>
      <c r="C52" s="149"/>
    </row>
    <row r="53" spans="1:3">
      <c r="A53" s="154"/>
      <c r="B53" s="154"/>
      <c r="C53" s="149"/>
    </row>
    <row r="54" spans="1:3">
      <c r="A54" s="154"/>
      <c r="B54" s="154"/>
      <c r="C54" s="149"/>
    </row>
    <row r="55" spans="1:3">
      <c r="A55" s="154"/>
      <c r="B55" s="154"/>
      <c r="C55" s="149"/>
    </row>
    <row r="56" spans="1:3">
      <c r="A56" s="154"/>
      <c r="B56" s="154"/>
      <c r="C56" s="149"/>
    </row>
    <row r="57" spans="1:3">
      <c r="A57" s="154"/>
      <c r="B57" s="154"/>
      <c r="C57" s="149"/>
    </row>
    <row r="58" spans="1:3">
      <c r="A58" s="154"/>
      <c r="B58" s="154"/>
      <c r="C58" s="149"/>
    </row>
    <row r="59" spans="1:3">
      <c r="A59" s="154"/>
      <c r="B59" s="154"/>
      <c r="C59" s="149"/>
    </row>
    <row r="60" spans="1:3">
      <c r="A60" s="154"/>
      <c r="B60" s="154"/>
      <c r="C60" s="149"/>
    </row>
  </sheetData>
  <mergeCells count="5">
    <mergeCell ref="B7:F7"/>
    <mergeCell ref="B10:C10"/>
    <mergeCell ref="B1:E1"/>
    <mergeCell ref="B2:F2"/>
    <mergeCell ref="B5:F5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11" sqref="H11:H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0" t="s">
        <v>0</v>
      </c>
      <c r="C1" s="290"/>
      <c r="D1" s="5"/>
      <c r="E1" s="5"/>
      <c r="F1" s="5"/>
    </row>
    <row r="2" spans="1:6" ht="27.95" customHeight="1">
      <c r="A2" s="4"/>
      <c r="B2" s="291" t="s">
        <v>313</v>
      </c>
      <c r="C2" s="291"/>
      <c r="D2" s="291"/>
      <c r="E2" s="291"/>
      <c r="F2" s="291"/>
    </row>
    <row r="3" spans="1:6" ht="42.75" customHeight="1">
      <c r="B3" s="273" t="s">
        <v>46</v>
      </c>
      <c r="C3" s="274"/>
      <c r="D3" s="274"/>
      <c r="E3" s="274"/>
      <c r="F3" s="27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2026-04-16T10:30:37Z</cp:lastPrinted>
  <dcterms:created xsi:type="dcterms:W3CDTF">2024-09-12T06:50:39Z</dcterms:created>
  <dcterms:modified xsi:type="dcterms:W3CDTF">2026-04-16T10:42:58Z</dcterms:modified>
</cp:coreProperties>
</file>